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<sst xmlns="http://schemas.openxmlformats.org/spreadsheetml/2006/main" count="502" uniqueCount="135">
  <si>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</si>
  <si>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</si>
  <si>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</si>
  <si>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</si>
  <si>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</si>
  <si>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</si>
  <si>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</si>
  <si>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</si>
  <si>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</si>
  <si>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ISLHARCAMAKOD</t>
  </si>
  <si>
    <t>ABSODENEK</t>
  </si>
  <si>
    <t>X</t>
  </si>
  <si>
    <t>ISLHARCAMAKODTAHMIN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</si>
  <si>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</si>
  <si>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</si>
  <si>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</si>
  <si>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</si>
  <si>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</si>
  <si>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</si>
  <si>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</si>
  <si>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</si>
  <si>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</si>
  <si>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</si>
  <si>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</si>
  <si>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</si>
  <si>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</si>
  <si>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</si>
  <si>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</si>
  <si>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</si>
  <si>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</si>
  <si>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</si>
  <si>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</si>
  <si>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</si>
  <si>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</si>
  <si>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</si>
  <si>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</si>
  <si>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</si>
  <si>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</si>
  <si>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</si>
  <si>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</si>
  <si>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</si>
  <si>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</si>
  <si>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</si>
  <si>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</si>
  <si>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</si>
  <si>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</si>
  <si>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</si>
  <si>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</si>
  <si>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</si>
  <si>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</si>
  <si>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</si>
  <si>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</si>
  <si>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</si>
  <si>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</si>
  <si>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</si>
  <si>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</si>
  <si>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</si>
  <si>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</si>
  <si>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</si>
  <si>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</si>
  <si>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</si>
  <si>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</si>
  <si>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</si>
  <si>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</si>
  <si>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</si>
  <si>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</si>
  <si>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</si>
  <si>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</si>
  <si>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</si>
  <si>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</si>
  <si>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</si>
  <si>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</si>
  <si>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</si>
  <si>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</si>
  <si>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</si>
  <si>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</si>
  <si>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</si>
  <si>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</si>
  <si>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</si>
  <si>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</si>
  <si>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</si>
  <si>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</si>
  <si>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</si>
  <si>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</si>
  <si>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</si>
  <si>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</si>
  <si>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</si>
  <si>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</si>
  <si>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</si>
  <si>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</si>
  <si>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</si>
  <si>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</si>
  <si>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</si>
  <si>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</si>
  <si>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</si>
  <si>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</si>
  <si>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</si>
  <si>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</si>
  <si>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</si>
  <si>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</si>
  <si>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</si>
  <si>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</si>
  <si>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</si>
  <si>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</si>
  <si>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</si>
  <si>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</si>
  <si>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</si>
  <si>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</si>
  <si>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</si>
  <si>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</si>
  <si>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</si>
  <si>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</si>
  <si>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</si>
  <si>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</si>
  <si>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</si>
  <si>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</si>
  <si>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</si>
  <si>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</si>
  <si>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</si>
  <si>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</si>
  <si>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</si>
  <si>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</si>
  <si>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</si>
  <si>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</si>
  <si>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</si>
  <si>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</si>
  <si>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</si>
  <si>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</si>
  <si>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</si>
  <si>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</si>
  <si>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</si>
  <si>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</si>
  <si>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2014</t>
  </si>
  <si>
    <t>31 - GÜMRÜK VE TİCARET BAKANLIĞI</t>
  </si>
  <si>
    <t>31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</si>
</sst>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PageLayoutView="0" workbookViewId="0" topLeftCell="F10">
      <selection activeCell="H23" sqref="H23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37" width="9.125" style="9" bestFit="1" customWidth="1"/>
    <col min="38" max="16384" width="9.125" style="9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6" t="s">
        <v>7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  <c r="P11" s="46" t="s">
        <v>1</v>
      </c>
      <c r="Q11" s="46" t="s">
        <v>1</v>
      </c>
      <c r="R11" s="46" t="s">
        <v>1</v>
      </c>
      <c r="S11" s="46" t="s">
        <v>1</v>
      </c>
      <c r="T11" s="46" t="s">
        <v>1</v>
      </c>
      <c r="U11" s="46" t="s">
        <v>1</v>
      </c>
      <c r="V11" s="46" t="s">
        <v>1</v>
      </c>
      <c r="W11" s="46" t="s">
        <v>1</v>
      </c>
      <c r="X11" s="46" t="s">
        <v>1</v>
      </c>
      <c r="Y11" s="46" t="s">
        <v>1</v>
      </c>
      <c r="Z11" s="46" t="s">
        <v>1</v>
      </c>
      <c r="AA11" s="46" t="s">
        <v>1</v>
      </c>
      <c r="AB11" s="46" t="s">
        <v>1</v>
      </c>
      <c r="AC11" s="46" t="s">
        <v>1</v>
      </c>
      <c r="AD11" s="46" t="s">
        <v>1</v>
      </c>
      <c r="AE11" s="46" t="s">
        <v>1</v>
      </c>
      <c r="AF11" s="46" t="s">
        <v>1</v>
      </c>
      <c r="AG11" s="46" t="s">
        <v>1</v>
      </c>
      <c r="AH11" s="46" t="s">
        <v>1</v>
      </c>
      <c r="AI11" s="46" t="s">
        <v>1</v>
      </c>
      <c r="AJ11" s="46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2013</v>
      </c>
      <c r="H14" s="7" t="str">
        <f>ButceYil</f>
        <v>2014</v>
      </c>
      <c r="I14" s="7">
        <f>ButceYil-1</f>
        <v>2013</v>
      </c>
      <c r="J14" s="7" t="str">
        <f>ButceYil</f>
        <v>2014</v>
      </c>
      <c r="K14" s="7">
        <f>ButceYil-1</f>
        <v>2013</v>
      </c>
      <c r="L14" s="7" t="str">
        <f>ButceYil</f>
        <v>2014</v>
      </c>
      <c r="O14" s="7">
        <f>ButceYil-1</f>
        <v>2013</v>
      </c>
      <c r="P14" s="7" t="str">
        <f>ButceYil</f>
        <v>2014</v>
      </c>
      <c r="Q14" s="7">
        <f>ButceYil-1</f>
        <v>2013</v>
      </c>
      <c r="R14" s="7" t="str">
        <f>ButceYil</f>
        <v>2014</v>
      </c>
      <c r="S14" s="7">
        <f>ButceYil-1</f>
        <v>2013</v>
      </c>
      <c r="T14" s="7" t="str">
        <f>ButceYil</f>
        <v>2014</v>
      </c>
      <c r="U14" s="7">
        <f>ButceYil-1</f>
        <v>2013</v>
      </c>
      <c r="V14" s="7" t="str">
        <f>ButceYil</f>
        <v>2014</v>
      </c>
      <c r="W14" s="7">
        <f>ButceYil-1</f>
        <v>2013</v>
      </c>
      <c r="X14" s="7" t="str">
        <f>ButceYil</f>
        <v>2014</v>
      </c>
      <c r="Y14" s="7">
        <f>ButceYil-1</f>
        <v>2013</v>
      </c>
      <c r="Z14" s="7" t="str">
        <f>ButceYil</f>
        <v>2014</v>
      </c>
      <c r="AA14" s="7">
        <f>ButceYil-1</f>
        <v>2013</v>
      </c>
      <c r="AB14" s="7" t="str">
        <f>ButceYil</f>
        <v>2014</v>
      </c>
      <c r="AC14" s="7">
        <f>ButceYil-1</f>
        <v>2013</v>
      </c>
      <c r="AD14" s="7" t="str">
        <f>ButceYil</f>
        <v>2014</v>
      </c>
      <c r="AE14" s="7">
        <f>ButceYil-1</f>
        <v>2013</v>
      </c>
      <c r="AF14" s="7" t="str">
        <f>ButceYil</f>
        <v>2014</v>
      </c>
      <c r="AJ14" s="9" t="str">
        <f>ButceYil</f>
        <v>2014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31</v>
      </c>
      <c r="H17" s="16" t="str">
        <f t="shared" si="0"/>
        <v>31</v>
      </c>
      <c r="I17" s="16" t="str">
        <f t="shared" si="0"/>
        <v>31</v>
      </c>
      <c r="J17" s="16" t="str">
        <f t="shared" si="0"/>
        <v>31</v>
      </c>
      <c r="K17" s="16" t="str">
        <f t="shared" si="0"/>
        <v>31</v>
      </c>
      <c r="L17" s="16" t="str">
        <f t="shared" si="0"/>
        <v>31</v>
      </c>
      <c r="O17" s="16" t="str">
        <f aca="true" t="shared" si="1" ref="O17:AF17">KurKod</f>
        <v>31</v>
      </c>
      <c r="P17" s="16" t="str">
        <f t="shared" si="1"/>
        <v>31</v>
      </c>
      <c r="Q17" s="16" t="str">
        <f t="shared" si="1"/>
        <v>31</v>
      </c>
      <c r="R17" s="16" t="str">
        <f t="shared" si="1"/>
        <v>31</v>
      </c>
      <c r="S17" s="16" t="str">
        <f t="shared" si="1"/>
        <v>31</v>
      </c>
      <c r="T17" s="16" t="str">
        <f t="shared" si="1"/>
        <v>31</v>
      </c>
      <c r="U17" s="16" t="str">
        <f t="shared" si="1"/>
        <v>31</v>
      </c>
      <c r="V17" s="16" t="str">
        <f t="shared" si="1"/>
        <v>31</v>
      </c>
      <c r="W17" s="16" t="str">
        <f t="shared" si="1"/>
        <v>31</v>
      </c>
      <c r="X17" s="16" t="str">
        <f t="shared" si="1"/>
        <v>31</v>
      </c>
      <c r="Y17" s="16" t="str">
        <f t="shared" si="1"/>
        <v>31</v>
      </c>
      <c r="Z17" s="16" t="str">
        <f t="shared" si="1"/>
        <v>31</v>
      </c>
      <c r="AA17" s="16" t="str">
        <f t="shared" si="1"/>
        <v>31</v>
      </c>
      <c r="AB17" s="16" t="str">
        <f t="shared" si="1"/>
        <v>31</v>
      </c>
      <c r="AC17" s="16" t="str">
        <f t="shared" si="1"/>
        <v>31</v>
      </c>
      <c r="AD17" s="16" t="str">
        <f t="shared" si="1"/>
        <v>31</v>
      </c>
      <c r="AE17" s="16" t="str">
        <f t="shared" si="1"/>
        <v>31</v>
      </c>
      <c r="AF17" s="16" t="str">
        <f t="shared" si="1"/>
        <v>31</v>
      </c>
      <c r="AJ17" s="9" t="str">
        <f>KurKod</f>
        <v>31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2014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>
      <c r="F20" s="19" t="s">
        <v>18</v>
      </c>
      <c r="G20" s="42" t="str">
        <f>Kurum</f>
        <v>31 - GÜMRÜK VE TİCARET BAKANLIĞI</v>
      </c>
      <c r="H20" s="42" t="s">
        <v>1</v>
      </c>
      <c r="I20" s="42" t="s">
        <v>1</v>
      </c>
      <c r="J20" s="42" t="s">
        <v>1</v>
      </c>
      <c r="K20" s="42" t="s">
        <v>1</v>
      </c>
      <c r="L20" s="42" t="s">
        <v>1</v>
      </c>
      <c r="M20" s="42" t="s">
        <v>1</v>
      </c>
      <c r="N20" s="42" t="s">
        <v>1</v>
      </c>
      <c r="O20" s="42" t="s">
        <v>1</v>
      </c>
      <c r="P20" s="42" t="s">
        <v>1</v>
      </c>
      <c r="Q20" s="42" t="s">
        <v>1</v>
      </c>
      <c r="R20" s="42" t="s">
        <v>1</v>
      </c>
      <c r="S20" s="42" t="s">
        <v>1</v>
      </c>
      <c r="T20" s="42" t="s">
        <v>1</v>
      </c>
      <c r="U20" s="42" t="s">
        <v>1</v>
      </c>
      <c r="V20" s="42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44" t="s">
        <v>1</v>
      </c>
      <c r="G21" s="41" t="str">
        <f>ButceYil-1&amp;" "&amp;"GERÇEKLEŞME TOPLAMI"</f>
        <v>2013 GERÇEKLEŞME TOPLAMI</v>
      </c>
      <c r="H21" s="41" t="str">
        <f>ButceYil&amp;" "&amp;"BAŞLANGIÇ ÖDENEĞİ"</f>
        <v>2014 BAŞLANGIÇ ÖDENEĞİ</v>
      </c>
      <c r="I21" s="41" t="s">
        <v>19</v>
      </c>
      <c r="J21" s="41" t="s">
        <v>1</v>
      </c>
      <c r="K21" s="41" t="s">
        <v>20</v>
      </c>
      <c r="L21" s="41" t="s">
        <v>1</v>
      </c>
      <c r="M21" s="41" t="s">
        <v>20</v>
      </c>
      <c r="N21" s="41" t="s">
        <v>1</v>
      </c>
      <c r="O21" s="41" t="s">
        <v>21</v>
      </c>
      <c r="P21" s="41" t="s">
        <v>1</v>
      </c>
      <c r="Q21" s="41" t="s">
        <v>21</v>
      </c>
      <c r="R21" s="41" t="s">
        <v>1</v>
      </c>
      <c r="S21" s="41" t="s">
        <v>22</v>
      </c>
      <c r="T21" s="41" t="s">
        <v>1</v>
      </c>
      <c r="U21" s="41" t="s">
        <v>22</v>
      </c>
      <c r="V21" s="41" t="s">
        <v>1</v>
      </c>
      <c r="W21" s="41" t="s">
        <v>23</v>
      </c>
      <c r="X21" s="41" t="s">
        <v>1</v>
      </c>
      <c r="Y21" s="41" t="s">
        <v>23</v>
      </c>
      <c r="Z21" s="41" t="s">
        <v>1</v>
      </c>
      <c r="AA21" s="41" t="s">
        <v>24</v>
      </c>
      <c r="AB21" s="41" t="s">
        <v>1</v>
      </c>
      <c r="AC21" s="41" t="s">
        <v>24</v>
      </c>
      <c r="AD21" s="41" t="s">
        <v>1</v>
      </c>
      <c r="AE21" s="41" t="s">
        <v>25</v>
      </c>
      <c r="AF21" s="41" t="s">
        <v>1</v>
      </c>
      <c r="AG21" s="41" t="s">
        <v>26</v>
      </c>
      <c r="AH21" s="41" t="s">
        <v>27</v>
      </c>
      <c r="AI21" s="41" t="s">
        <v>1</v>
      </c>
      <c r="AJ21" s="41" t="str">
        <f>ButceYil&amp;" "&amp;"YILSONU GERÇEKLEŞME TAHMİNİ"</f>
        <v>2014 YILSONU GERÇEKLEŞME TAHMİNİ</v>
      </c>
    </row>
    <row r="22" spans="1:36" ht="16.5" customHeight="1">
      <c r="A22" s="6" t="s">
        <v>8</v>
      </c>
      <c r="B22" s="20" t="s">
        <v>28</v>
      </c>
      <c r="F22" s="45" t="s">
        <v>1</v>
      </c>
      <c r="G22" s="43" t="s">
        <v>1</v>
      </c>
      <c r="H22" s="43" t="s">
        <v>1</v>
      </c>
      <c r="I22" s="21">
        <f>ButceYil-1</f>
        <v>2013</v>
      </c>
      <c r="J22" s="21" t="str">
        <f>ButceYil</f>
        <v>2014</v>
      </c>
      <c r="K22" s="21">
        <f>ButceYil-1</f>
        <v>2013</v>
      </c>
      <c r="L22" s="21" t="str">
        <f>ButceYil</f>
        <v>2014</v>
      </c>
      <c r="M22" s="21">
        <f>ButceYil-1</f>
        <v>2013</v>
      </c>
      <c r="N22" s="21" t="str">
        <f>ButceYil</f>
        <v>2014</v>
      </c>
      <c r="O22" s="21">
        <f>ButceYil-1</f>
        <v>2013</v>
      </c>
      <c r="P22" s="21" t="str">
        <f>ButceYil</f>
        <v>2014</v>
      </c>
      <c r="Q22" s="21">
        <f>ButceYil-1</f>
        <v>2013</v>
      </c>
      <c r="R22" s="21" t="str">
        <f>ButceYil</f>
        <v>2014</v>
      </c>
      <c r="S22" s="21">
        <f>ButceYil-1</f>
        <v>2013</v>
      </c>
      <c r="T22" s="21" t="str">
        <f>ButceYil</f>
        <v>2014</v>
      </c>
      <c r="U22" s="21">
        <f>ButceYil-1</f>
        <v>2013</v>
      </c>
      <c r="V22" s="21" t="str">
        <f>ButceYil</f>
        <v>2014</v>
      </c>
      <c r="W22" s="21">
        <f>ButceYil-1</f>
        <v>2013</v>
      </c>
      <c r="X22" s="21" t="str">
        <f>ButceYil</f>
        <v>2014</v>
      </c>
      <c r="Y22" s="21">
        <f>ButceYil-1</f>
        <v>2013</v>
      </c>
      <c r="Z22" s="21" t="str">
        <f>ButceYil</f>
        <v>2014</v>
      </c>
      <c r="AA22" s="21">
        <f>ButceYil-1</f>
        <v>2013</v>
      </c>
      <c r="AB22" s="21" t="str">
        <f>ButceYil</f>
        <v>2014</v>
      </c>
      <c r="AC22" s="21">
        <f>ButceYil-1</f>
        <v>2013</v>
      </c>
      <c r="AD22" s="21" t="str">
        <f>ButceYil</f>
        <v>2014</v>
      </c>
      <c r="AE22" s="21">
        <f>ButceYil-1</f>
        <v>2013</v>
      </c>
      <c r="AF22" s="21" t="str">
        <f>ButceYil</f>
        <v>2014</v>
      </c>
      <c r="AG22" s="43" t="s">
        <v>1</v>
      </c>
      <c r="AH22" s="21">
        <f>ButceYil-1</f>
        <v>2013</v>
      </c>
      <c r="AI22" s="21" t="str">
        <f>ButceYil</f>
        <v>2014</v>
      </c>
      <c r="AJ22" s="43" t="s">
        <v>1</v>
      </c>
    </row>
    <row r="23" spans="1:36" ht="13.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599305149.3399999</v>
      </c>
      <c r="H23" s="24">
        <f t="shared" si="2"/>
        <v>644667000</v>
      </c>
      <c r="I23" s="24">
        <f t="shared" si="2"/>
        <v>43132040.37</v>
      </c>
      <c r="J23" s="24">
        <f t="shared" si="2"/>
        <v>59601361.5</v>
      </c>
      <c r="K23" s="24">
        <f t="shared" si="2"/>
        <v>82093127.62999998</v>
      </c>
      <c r="L23" s="24">
        <f t="shared" si="2"/>
        <v>111365832.7</v>
      </c>
      <c r="M23" s="24">
        <f t="shared" si="2"/>
        <v>38961087.260000005</v>
      </c>
      <c r="N23" s="24">
        <f t="shared" si="2"/>
        <v>51764471.19999999</v>
      </c>
      <c r="O23" s="24">
        <f t="shared" si="2"/>
        <v>121030525.21000001</v>
      </c>
      <c r="P23" s="24">
        <f t="shared" si="2"/>
        <v>165040988.24</v>
      </c>
      <c r="Q23" s="24">
        <f t="shared" si="2"/>
        <v>38937397.580000006</v>
      </c>
      <c r="R23" s="24">
        <f t="shared" si="2"/>
        <v>53675155.54000001</v>
      </c>
      <c r="S23" s="24">
        <f t="shared" si="2"/>
        <v>162685400.24999997</v>
      </c>
      <c r="T23" s="24">
        <f t="shared" si="2"/>
        <v>223212807.70999998</v>
      </c>
      <c r="U23" s="24">
        <f t="shared" si="2"/>
        <v>41654875.03999999</v>
      </c>
      <c r="V23" s="24">
        <f t="shared" si="2"/>
        <v>58171819.470000006</v>
      </c>
      <c r="W23" s="24">
        <f t="shared" si="2"/>
        <v>201056298.35</v>
      </c>
      <c r="X23" s="24">
        <f t="shared" si="2"/>
        <v>277310353.62999994</v>
      </c>
      <c r="Y23" s="24">
        <f t="shared" si="2"/>
        <v>38370898.10000002</v>
      </c>
      <c r="Z23" s="24">
        <f t="shared" si="2"/>
        <v>54097545.92000001</v>
      </c>
      <c r="AA23" s="24">
        <f t="shared" si="2"/>
        <v>240356466.41</v>
      </c>
      <c r="AB23" s="24">
        <f t="shared" si="2"/>
        <v>331320795.93000007</v>
      </c>
      <c r="AC23" s="24">
        <f t="shared" si="2"/>
        <v>39300168.06</v>
      </c>
      <c r="AD23" s="24">
        <f t="shared" si="2"/>
        <v>54010442.29999999</v>
      </c>
      <c r="AE23" s="24">
        <f t="shared" si="2"/>
        <v>240356466.41</v>
      </c>
      <c r="AF23" s="24">
        <f t="shared" si="2"/>
        <v>331320795.93000007</v>
      </c>
      <c r="AG23" s="1">
        <f>IF(AF23=0,0,IF(AE23=0,0,(AF23-AE23)/AE23*100))</f>
        <v>37.845592789183854</v>
      </c>
      <c r="AH23" s="2">
        <f>IF(AE23=0,0,IF(G23=0,0,AE23/G23*100))</f>
        <v>40.10585703705345</v>
      </c>
      <c r="AI23" s="2">
        <f>IF(AF23=0,0,IF(H23=0,0,AF23/H23*100))</f>
        <v>51.394098958066735</v>
      </c>
      <c r="AJ23" s="24">
        <f>SUM(AJ24+AJ30+AJ36+AJ52+AJ60)</f>
        <v>737102713</v>
      </c>
    </row>
    <row r="24" spans="1:36" ht="13.5">
      <c r="A24" s="22" t="s">
        <v>1</v>
      </c>
      <c r="B24" s="22" t="s">
        <v>30</v>
      </c>
      <c r="F24" s="25" t="s">
        <v>31</v>
      </c>
      <c r="G24" s="26">
        <v>316943609.79</v>
      </c>
      <c r="H24" s="26">
        <v>364998000</v>
      </c>
      <c r="I24" s="26">
        <v>34033955.73</v>
      </c>
      <c r="J24" s="26">
        <v>43359715.16</v>
      </c>
      <c r="K24" s="26">
        <v>58629687.57</v>
      </c>
      <c r="L24" s="26">
        <v>74375173.74</v>
      </c>
      <c r="M24" s="26">
        <f aca="true" t="shared" si="3" ref="M24:M55">K24-I24</f>
        <v>24595731.840000004</v>
      </c>
      <c r="N24" s="26">
        <f aca="true" t="shared" si="4" ref="N24:N55">L24-J24</f>
        <v>31015458.58</v>
      </c>
      <c r="O24" s="26">
        <v>83195932.93</v>
      </c>
      <c r="P24" s="26">
        <v>106889227.38</v>
      </c>
      <c r="Q24" s="26">
        <f aca="true" t="shared" si="5" ref="Q24:Q55">O24-K24</f>
        <v>24566245.360000007</v>
      </c>
      <c r="R24" s="26">
        <f aca="true" t="shared" si="6" ref="R24:R55">P24-L24</f>
        <v>32514053.64</v>
      </c>
      <c r="S24" s="26">
        <v>107694507.63</v>
      </c>
      <c r="T24" s="26">
        <v>138279626.06</v>
      </c>
      <c r="U24" s="26">
        <f aca="true" t="shared" si="7" ref="U24:U55">S24-O24</f>
        <v>24498574.699999988</v>
      </c>
      <c r="V24" s="26">
        <f aca="true" t="shared" si="8" ref="V24:V55">T24-P24</f>
        <v>31390398.680000007</v>
      </c>
      <c r="W24" s="26">
        <v>132354895.4</v>
      </c>
      <c r="X24" s="26">
        <v>169275595.37</v>
      </c>
      <c r="Y24" s="26">
        <f aca="true" t="shared" si="9" ref="Y24:Y55">W24-S24</f>
        <v>24660387.77000001</v>
      </c>
      <c r="Z24" s="26">
        <f aca="true" t="shared" si="10" ref="Z24:Z55">X24-T24</f>
        <v>30995969.310000002</v>
      </c>
      <c r="AA24" s="26">
        <v>158792808.52</v>
      </c>
      <c r="AB24" s="26">
        <v>201177177.1</v>
      </c>
      <c r="AC24" s="26">
        <f aca="true" t="shared" si="11" ref="AC24:AC55">AA24-W24</f>
        <v>26437913.120000005</v>
      </c>
      <c r="AD24" s="26">
        <f aca="true" t="shared" si="12" ref="AD24:AD55">AB24-X24</f>
        <v>31901581.72999999</v>
      </c>
      <c r="AE24" s="26">
        <v>158792808.52</v>
      </c>
      <c r="AF24" s="26">
        <v>201177177.1</v>
      </c>
      <c r="AG24" s="1">
        <f aca="true" t="shared" si="13" ref="AG24:AG55">IF(AF24=0,0,IF(AE24=0,0,(AF24-AE24)/AE24*100))</f>
        <v>26.69161719289174</v>
      </c>
      <c r="AH24" s="2">
        <f aca="true" t="shared" si="14" ref="AH24:AH55">IF(AE24=0,0,IF(G24=0,0,AE24/G24*100))</f>
        <v>50.101280989767446</v>
      </c>
      <c r="AI24" s="2">
        <f aca="true" t="shared" si="15" ref="AI24:AI55">IF(AF24=0,0,IF(H24=0,0,AF24/H24*100))</f>
        <v>55.11733683472239</v>
      </c>
      <c r="AJ24" s="26">
        <f>SUM(AJ25:AJ29)</f>
        <v>414919510</v>
      </c>
    </row>
    <row r="25" spans="1:36" ht="13.5">
      <c r="A25" s="22" t="s">
        <v>1</v>
      </c>
      <c r="B25" s="22" t="s">
        <v>32</v>
      </c>
      <c r="F25" s="27" t="s">
        <v>33</v>
      </c>
      <c r="G25" s="28">
        <v>304585333.7</v>
      </c>
      <c r="H25" s="28">
        <v>353453000</v>
      </c>
      <c r="I25" s="28">
        <v>33608784.88</v>
      </c>
      <c r="J25" s="28">
        <v>42856938.04</v>
      </c>
      <c r="K25" s="28">
        <v>57623294.04</v>
      </c>
      <c r="L25" s="28">
        <v>73505284.74</v>
      </c>
      <c r="M25" s="36">
        <f t="shared" si="3"/>
        <v>24014509.159999996</v>
      </c>
      <c r="N25" s="36">
        <f t="shared" si="4"/>
        <v>30648346.699999996</v>
      </c>
      <c r="O25" s="28">
        <v>81095190.39</v>
      </c>
      <c r="P25" s="28">
        <v>104614674.18</v>
      </c>
      <c r="Q25" s="36">
        <f t="shared" si="5"/>
        <v>23471896.35</v>
      </c>
      <c r="R25" s="36">
        <f t="shared" si="6"/>
        <v>31109389.440000013</v>
      </c>
      <c r="S25" s="28">
        <v>104711643.16</v>
      </c>
      <c r="T25" s="28">
        <v>135139341.96</v>
      </c>
      <c r="U25" s="36">
        <f t="shared" si="7"/>
        <v>23616452.769999996</v>
      </c>
      <c r="V25" s="36">
        <f t="shared" si="8"/>
        <v>30524667.78</v>
      </c>
      <c r="W25" s="28">
        <v>128106865.6</v>
      </c>
      <c r="X25" s="28">
        <v>165337819.37</v>
      </c>
      <c r="Y25" s="36">
        <f t="shared" si="9"/>
        <v>23395222.439999998</v>
      </c>
      <c r="Z25" s="36">
        <f t="shared" si="10"/>
        <v>30198477.409999996</v>
      </c>
      <c r="AA25" s="28">
        <v>154008135.8</v>
      </c>
      <c r="AB25" s="28">
        <v>195551902.05</v>
      </c>
      <c r="AC25" s="36">
        <f t="shared" si="11"/>
        <v>25901270.200000018</v>
      </c>
      <c r="AD25" s="36">
        <f t="shared" si="12"/>
        <v>30214082.680000007</v>
      </c>
      <c r="AE25" s="28">
        <v>154008135.8</v>
      </c>
      <c r="AF25" s="28">
        <v>195551902.05</v>
      </c>
      <c r="AG25" s="37">
        <f t="shared" si="13"/>
        <v>26.975046502705602</v>
      </c>
      <c r="AH25" s="38">
        <f t="shared" si="14"/>
        <v>50.56321456097741</v>
      </c>
      <c r="AI25" s="38">
        <f t="shared" si="15"/>
        <v>55.32614012329786</v>
      </c>
      <c r="AJ25" s="28">
        <v>402553260</v>
      </c>
    </row>
    <row r="26" spans="1:36" ht="13.5">
      <c r="A26" s="22" t="s">
        <v>1</v>
      </c>
      <c r="B26" s="22" t="s">
        <v>34</v>
      </c>
      <c r="F26" s="27" t="s">
        <v>35</v>
      </c>
      <c r="G26" s="28">
        <v>839640.19</v>
      </c>
      <c r="H26" s="28">
        <v>230000</v>
      </c>
      <c r="I26" s="28">
        <v>45691.13</v>
      </c>
      <c r="J26" s="28">
        <v>204635.2</v>
      </c>
      <c r="K26" s="28">
        <v>74962.38</v>
      </c>
      <c r="L26" s="28">
        <v>345048.61</v>
      </c>
      <c r="M26" s="36">
        <f t="shared" si="3"/>
        <v>29271.250000000007</v>
      </c>
      <c r="N26" s="36">
        <f t="shared" si="4"/>
        <v>140413.40999999997</v>
      </c>
      <c r="O26" s="28">
        <v>105903.21</v>
      </c>
      <c r="P26" s="28">
        <v>485717.26</v>
      </c>
      <c r="Q26" s="36">
        <f t="shared" si="5"/>
        <v>30940.83</v>
      </c>
      <c r="R26" s="36">
        <f t="shared" si="6"/>
        <v>140668.65000000002</v>
      </c>
      <c r="S26" s="28">
        <v>162817.39</v>
      </c>
      <c r="T26" s="28">
        <v>625375.24</v>
      </c>
      <c r="U26" s="36">
        <f t="shared" si="7"/>
        <v>56914.18000000001</v>
      </c>
      <c r="V26" s="36">
        <f t="shared" si="8"/>
        <v>139657.97999999998</v>
      </c>
      <c r="W26" s="28">
        <v>189760.87</v>
      </c>
      <c r="X26" s="28">
        <v>761509.74</v>
      </c>
      <c r="Y26" s="36">
        <f t="shared" si="9"/>
        <v>26943.47999999998</v>
      </c>
      <c r="Z26" s="36">
        <f t="shared" si="10"/>
        <v>136134.5</v>
      </c>
      <c r="AA26" s="28">
        <v>216704.35</v>
      </c>
      <c r="AB26" s="28">
        <v>890304.53</v>
      </c>
      <c r="AC26" s="36">
        <f t="shared" si="11"/>
        <v>26943.48000000001</v>
      </c>
      <c r="AD26" s="36">
        <f t="shared" si="12"/>
        <v>128794.79000000004</v>
      </c>
      <c r="AE26" s="28">
        <v>216704.35</v>
      </c>
      <c r="AF26" s="28">
        <v>890304.53</v>
      </c>
      <c r="AG26" s="37">
        <f t="shared" si="13"/>
        <v>310.8383288106584</v>
      </c>
      <c r="AH26" s="38">
        <f t="shared" si="14"/>
        <v>25.809192149318154</v>
      </c>
      <c r="AI26" s="38">
        <f t="shared" si="15"/>
        <v>387.0889260869566</v>
      </c>
      <c r="AJ26" s="28">
        <v>1915610</v>
      </c>
    </row>
    <row r="27" spans="1:36" ht="13.5">
      <c r="A27" s="22" t="s">
        <v>1</v>
      </c>
      <c r="B27" s="29" t="s">
        <v>36</v>
      </c>
      <c r="F27" s="27" t="s">
        <v>37</v>
      </c>
      <c r="G27" s="28">
        <v>1059556.99</v>
      </c>
      <c r="H27" s="28">
        <v>991000</v>
      </c>
      <c r="I27" s="28">
        <v>36464.59</v>
      </c>
      <c r="J27" s="28">
        <v>17230.78</v>
      </c>
      <c r="K27" s="28">
        <v>113215.38</v>
      </c>
      <c r="L27" s="28">
        <v>55263.74</v>
      </c>
      <c r="M27" s="36">
        <f t="shared" si="3"/>
        <v>76750.79000000001</v>
      </c>
      <c r="N27" s="36">
        <f t="shared" si="4"/>
        <v>38032.96</v>
      </c>
      <c r="O27" s="28">
        <v>281126.86</v>
      </c>
      <c r="P27" s="28">
        <v>106081.37</v>
      </c>
      <c r="Q27" s="36">
        <f t="shared" si="5"/>
        <v>167911.47999999998</v>
      </c>
      <c r="R27" s="36">
        <f t="shared" si="6"/>
        <v>50817.63</v>
      </c>
      <c r="S27" s="28">
        <v>405335.08</v>
      </c>
      <c r="T27" s="28">
        <v>246946.98</v>
      </c>
      <c r="U27" s="36">
        <f t="shared" si="7"/>
        <v>124208.22000000003</v>
      </c>
      <c r="V27" s="36">
        <f t="shared" si="8"/>
        <v>140865.61000000002</v>
      </c>
      <c r="W27" s="28">
        <v>456454.04</v>
      </c>
      <c r="X27" s="28">
        <v>270948.38</v>
      </c>
      <c r="Y27" s="36">
        <f t="shared" si="9"/>
        <v>51118.95999999996</v>
      </c>
      <c r="Z27" s="36">
        <f t="shared" si="10"/>
        <v>24001.399999999994</v>
      </c>
      <c r="AA27" s="28">
        <v>493391.72</v>
      </c>
      <c r="AB27" s="28">
        <v>302725.06</v>
      </c>
      <c r="AC27" s="36">
        <f t="shared" si="11"/>
        <v>36937.67999999999</v>
      </c>
      <c r="AD27" s="36">
        <f t="shared" si="12"/>
        <v>31776.679999999993</v>
      </c>
      <c r="AE27" s="28">
        <v>493391.72</v>
      </c>
      <c r="AF27" s="28">
        <v>302725.06</v>
      </c>
      <c r="AG27" s="37">
        <f t="shared" si="13"/>
        <v>-38.644073718950935</v>
      </c>
      <c r="AH27" s="38">
        <f t="shared" si="14"/>
        <v>46.5658501294961</v>
      </c>
      <c r="AI27" s="38">
        <f t="shared" si="15"/>
        <v>30.54743289606458</v>
      </c>
      <c r="AJ27" s="28">
        <v>799000</v>
      </c>
    </row>
    <row r="28" spans="1:36" ht="13.5">
      <c r="A28" s="22" t="s">
        <v>1</v>
      </c>
      <c r="B28" s="22" t="s">
        <v>38</v>
      </c>
      <c r="F28" s="27" t="s">
        <v>39</v>
      </c>
      <c r="G28" s="28">
        <v>760.03</v>
      </c>
      <c r="H28" s="28">
        <v>211000</v>
      </c>
      <c r="I28" s="28">
        <v>0</v>
      </c>
      <c r="J28" s="28">
        <v>861.1</v>
      </c>
      <c r="K28" s="28">
        <v>0</v>
      </c>
      <c r="L28" s="28">
        <v>14766.58</v>
      </c>
      <c r="M28" s="36">
        <f t="shared" si="3"/>
        <v>0</v>
      </c>
      <c r="N28" s="36">
        <f t="shared" si="4"/>
        <v>13905.48</v>
      </c>
      <c r="O28" s="28">
        <v>139.14</v>
      </c>
      <c r="P28" s="28">
        <v>74100.96</v>
      </c>
      <c r="Q28" s="36">
        <f t="shared" si="5"/>
        <v>139.14</v>
      </c>
      <c r="R28" s="36">
        <f t="shared" si="6"/>
        <v>59334.380000000005</v>
      </c>
      <c r="S28" s="28">
        <v>296.23</v>
      </c>
      <c r="T28" s="28">
        <v>124656.93</v>
      </c>
      <c r="U28" s="36">
        <f t="shared" si="7"/>
        <v>157.09000000000003</v>
      </c>
      <c r="V28" s="36">
        <f t="shared" si="8"/>
        <v>50555.96999999999</v>
      </c>
      <c r="W28" s="28">
        <v>528.13</v>
      </c>
      <c r="X28" s="28">
        <v>184089.44</v>
      </c>
      <c r="Y28" s="36">
        <f t="shared" si="9"/>
        <v>231.89999999999998</v>
      </c>
      <c r="Z28" s="36">
        <f t="shared" si="10"/>
        <v>59432.51000000001</v>
      </c>
      <c r="AA28" s="28">
        <v>760.03</v>
      </c>
      <c r="AB28" s="28">
        <v>247308.61</v>
      </c>
      <c r="AC28" s="36">
        <f t="shared" si="11"/>
        <v>231.89999999999998</v>
      </c>
      <c r="AD28" s="36">
        <f t="shared" si="12"/>
        <v>63219.169999999984</v>
      </c>
      <c r="AE28" s="28">
        <v>760.03</v>
      </c>
      <c r="AF28" s="28">
        <v>247308.61</v>
      </c>
      <c r="AG28" s="37">
        <f t="shared" si="13"/>
        <v>32439.3221320211</v>
      </c>
      <c r="AH28" s="38">
        <f t="shared" si="14"/>
        <v>100</v>
      </c>
      <c r="AI28" s="38">
        <f t="shared" si="15"/>
        <v>117.2078720379147</v>
      </c>
      <c r="AJ28" s="28">
        <v>2088640</v>
      </c>
    </row>
    <row r="29" spans="2:36" ht="13.5">
      <c r="B29" s="22" t="s">
        <v>40</v>
      </c>
      <c r="F29" s="27" t="s">
        <v>41</v>
      </c>
      <c r="G29" s="28">
        <v>10458318.88</v>
      </c>
      <c r="H29" s="28">
        <v>10113000</v>
      </c>
      <c r="I29" s="28">
        <v>343015.13</v>
      </c>
      <c r="J29" s="28">
        <v>280050.04</v>
      </c>
      <c r="K29" s="28">
        <v>818215.77</v>
      </c>
      <c r="L29" s="28">
        <v>454810.07</v>
      </c>
      <c r="M29" s="36">
        <f t="shared" si="3"/>
        <v>475200.64</v>
      </c>
      <c r="N29" s="36">
        <f t="shared" si="4"/>
        <v>174760.03000000003</v>
      </c>
      <c r="O29" s="28">
        <v>1713573.33</v>
      </c>
      <c r="P29" s="28">
        <v>1608653.61</v>
      </c>
      <c r="Q29" s="36">
        <f t="shared" si="5"/>
        <v>895357.56</v>
      </c>
      <c r="R29" s="36">
        <f t="shared" si="6"/>
        <v>1153843.54</v>
      </c>
      <c r="S29" s="28">
        <v>2414415.77</v>
      </c>
      <c r="T29" s="28">
        <v>2143304.95</v>
      </c>
      <c r="U29" s="36">
        <f t="shared" si="7"/>
        <v>700842.44</v>
      </c>
      <c r="V29" s="36">
        <f t="shared" si="8"/>
        <v>534651.3400000001</v>
      </c>
      <c r="W29" s="28">
        <v>3601286.76</v>
      </c>
      <c r="X29" s="28">
        <v>2721228.44</v>
      </c>
      <c r="Y29" s="36">
        <f t="shared" si="9"/>
        <v>1186870.9899999998</v>
      </c>
      <c r="Z29" s="36">
        <f t="shared" si="10"/>
        <v>577923.4899999998</v>
      </c>
      <c r="AA29" s="28">
        <v>4073816.62</v>
      </c>
      <c r="AB29" s="28">
        <v>4184936.85</v>
      </c>
      <c r="AC29" s="36">
        <f t="shared" si="11"/>
        <v>472529.86000000034</v>
      </c>
      <c r="AD29" s="36">
        <f t="shared" si="12"/>
        <v>1463708.4100000001</v>
      </c>
      <c r="AE29" s="28">
        <v>4073816.62</v>
      </c>
      <c r="AF29" s="28">
        <v>4184936.85</v>
      </c>
      <c r="AG29" s="37">
        <f t="shared" si="13"/>
        <v>2.727668924871733</v>
      </c>
      <c r="AH29" s="38">
        <f t="shared" si="14"/>
        <v>38.952882071616465</v>
      </c>
      <c r="AI29" s="38">
        <f t="shared" si="15"/>
        <v>41.381754672204096</v>
      </c>
      <c r="AJ29" s="28">
        <v>7563000</v>
      </c>
    </row>
    <row r="30" spans="1:36" ht="13.5">
      <c r="A30" s="22" t="s">
        <v>1</v>
      </c>
      <c r="B30" s="22" t="s">
        <v>42</v>
      </c>
      <c r="F30" s="25" t="s">
        <v>43</v>
      </c>
      <c r="G30" s="26">
        <v>65691689.94</v>
      </c>
      <c r="H30" s="26">
        <v>76041000</v>
      </c>
      <c r="I30" s="26">
        <v>7423509.17</v>
      </c>
      <c r="J30" s="26">
        <v>10264786.14</v>
      </c>
      <c r="K30" s="26">
        <v>12686998.2</v>
      </c>
      <c r="L30" s="26">
        <v>16891872.75</v>
      </c>
      <c r="M30" s="26">
        <f t="shared" si="3"/>
        <v>5263489.029999999</v>
      </c>
      <c r="N30" s="26">
        <f t="shared" si="4"/>
        <v>6627086.609999999</v>
      </c>
      <c r="O30" s="26">
        <v>17852688.09</v>
      </c>
      <c r="P30" s="26">
        <v>23598093.6</v>
      </c>
      <c r="Q30" s="26">
        <f t="shared" si="5"/>
        <v>5165689.890000001</v>
      </c>
      <c r="R30" s="26">
        <f t="shared" si="6"/>
        <v>6706220.8500000015</v>
      </c>
      <c r="S30" s="26">
        <v>22998461.85</v>
      </c>
      <c r="T30" s="26">
        <v>30246666.13</v>
      </c>
      <c r="U30" s="26">
        <f t="shared" si="7"/>
        <v>5145773.760000002</v>
      </c>
      <c r="V30" s="26">
        <f t="shared" si="8"/>
        <v>6648572.5299999975</v>
      </c>
      <c r="W30" s="26">
        <v>28132030.92</v>
      </c>
      <c r="X30" s="26">
        <v>36759778.58</v>
      </c>
      <c r="Y30" s="26">
        <f t="shared" si="9"/>
        <v>5133569.07</v>
      </c>
      <c r="Z30" s="26">
        <f t="shared" si="10"/>
        <v>6513112.449999999</v>
      </c>
      <c r="AA30" s="26">
        <v>33671822.94</v>
      </c>
      <c r="AB30" s="26">
        <v>43272793.34</v>
      </c>
      <c r="AC30" s="26">
        <f t="shared" si="11"/>
        <v>5539792.019999996</v>
      </c>
      <c r="AD30" s="26">
        <f t="shared" si="12"/>
        <v>6513014.760000005</v>
      </c>
      <c r="AE30" s="26">
        <v>33671822.94</v>
      </c>
      <c r="AF30" s="26">
        <v>43272793.34</v>
      </c>
      <c r="AG30" s="1">
        <f t="shared" si="13"/>
        <v>28.513366850104987</v>
      </c>
      <c r="AH30" s="2">
        <f t="shared" si="14"/>
        <v>51.257355337873655</v>
      </c>
      <c r="AI30" s="2">
        <f t="shared" si="15"/>
        <v>56.9071860443708</v>
      </c>
      <c r="AJ30" s="26">
        <f>SUM(AJ31:AJ35)</f>
        <v>90561490</v>
      </c>
    </row>
    <row r="31" spans="2:36" ht="13.5">
      <c r="B31" s="29" t="s">
        <v>44</v>
      </c>
      <c r="F31" s="27" t="s">
        <v>33</v>
      </c>
      <c r="G31" s="28">
        <v>65460242.18</v>
      </c>
      <c r="H31" s="28">
        <v>75838000</v>
      </c>
      <c r="I31" s="28">
        <v>7410155.89</v>
      </c>
      <c r="J31" s="28">
        <v>10021294.87</v>
      </c>
      <c r="K31" s="28">
        <v>12658707.68</v>
      </c>
      <c r="L31" s="28">
        <v>16763707.76</v>
      </c>
      <c r="M31" s="36">
        <f t="shared" si="3"/>
        <v>5248551.79</v>
      </c>
      <c r="N31" s="36">
        <f t="shared" si="4"/>
        <v>6742412.890000001</v>
      </c>
      <c r="O31" s="28">
        <v>17805462.55</v>
      </c>
      <c r="P31" s="28">
        <v>23428944.82</v>
      </c>
      <c r="Q31" s="36">
        <f t="shared" si="5"/>
        <v>5146754.870000001</v>
      </c>
      <c r="R31" s="36">
        <f t="shared" si="6"/>
        <v>6665237.0600000005</v>
      </c>
      <c r="S31" s="28">
        <v>22939724.52</v>
      </c>
      <c r="T31" s="28">
        <v>30105431.94</v>
      </c>
      <c r="U31" s="36">
        <f t="shared" si="7"/>
        <v>5134261.969999999</v>
      </c>
      <c r="V31" s="36">
        <f t="shared" si="8"/>
        <v>6676487.120000001</v>
      </c>
      <c r="W31" s="28">
        <v>28062740.35</v>
      </c>
      <c r="X31" s="28">
        <v>36579619.52</v>
      </c>
      <c r="Y31" s="36">
        <f t="shared" si="9"/>
        <v>5123015.830000002</v>
      </c>
      <c r="Z31" s="36">
        <f t="shared" si="10"/>
        <v>6474187.580000002</v>
      </c>
      <c r="AA31" s="28">
        <v>33590365.42</v>
      </c>
      <c r="AB31" s="28">
        <v>43053775.59</v>
      </c>
      <c r="AC31" s="36">
        <f t="shared" si="11"/>
        <v>5527625.07</v>
      </c>
      <c r="AD31" s="36">
        <f t="shared" si="12"/>
        <v>6474156.07</v>
      </c>
      <c r="AE31" s="28">
        <v>33590365.42</v>
      </c>
      <c r="AF31" s="28">
        <v>43053775.59</v>
      </c>
      <c r="AG31" s="37">
        <f t="shared" si="13"/>
        <v>28.17298964055152</v>
      </c>
      <c r="AH31" s="38">
        <f t="shared" si="14"/>
        <v>51.31414779620664</v>
      </c>
      <c r="AI31" s="38">
        <f t="shared" si="15"/>
        <v>56.77071598670852</v>
      </c>
      <c r="AJ31" s="28">
        <v>90072050</v>
      </c>
    </row>
    <row r="32" spans="2:36" ht="13.5">
      <c r="B32" s="29" t="s">
        <v>45</v>
      </c>
      <c r="F32" s="27" t="s">
        <v>46</v>
      </c>
      <c r="G32" s="28">
        <v>128928.21</v>
      </c>
      <c r="H32" s="28">
        <v>41000</v>
      </c>
      <c r="I32" s="28">
        <v>8117.27</v>
      </c>
      <c r="J32" s="28">
        <v>240096.75</v>
      </c>
      <c r="K32" s="28">
        <v>12782.95</v>
      </c>
      <c r="L32" s="28">
        <v>115515.12</v>
      </c>
      <c r="M32" s="36">
        <f t="shared" si="3"/>
        <v>4665.68</v>
      </c>
      <c r="N32" s="36">
        <f t="shared" si="4"/>
        <v>-124581.63</v>
      </c>
      <c r="O32" s="28">
        <v>18125.61</v>
      </c>
      <c r="P32" s="28">
        <v>137256.43</v>
      </c>
      <c r="Q32" s="36">
        <f t="shared" si="5"/>
        <v>5342.66</v>
      </c>
      <c r="R32" s="36">
        <f t="shared" si="6"/>
        <v>21741.309999999998</v>
      </c>
      <c r="S32" s="28">
        <v>22658.3</v>
      </c>
      <c r="T32" s="28">
        <v>93721.55</v>
      </c>
      <c r="U32" s="36">
        <f t="shared" si="7"/>
        <v>4532.689999999999</v>
      </c>
      <c r="V32" s="36">
        <f t="shared" si="8"/>
        <v>-43534.87999999999</v>
      </c>
      <c r="W32" s="28">
        <v>27190.99</v>
      </c>
      <c r="X32" s="28">
        <v>114131.48</v>
      </c>
      <c r="Y32" s="36">
        <f t="shared" si="9"/>
        <v>4532.690000000002</v>
      </c>
      <c r="Z32" s="36">
        <f t="shared" si="10"/>
        <v>20409.929999999993</v>
      </c>
      <c r="AA32" s="28">
        <v>31723.96</v>
      </c>
      <c r="AB32" s="28">
        <v>133187.64</v>
      </c>
      <c r="AC32" s="36">
        <f t="shared" si="11"/>
        <v>4532.9699999999975</v>
      </c>
      <c r="AD32" s="36">
        <f t="shared" si="12"/>
        <v>19056.160000000018</v>
      </c>
      <c r="AE32" s="28">
        <v>31723.96</v>
      </c>
      <c r="AF32" s="28">
        <v>133187.64</v>
      </c>
      <c r="AG32" s="37">
        <f t="shared" si="13"/>
        <v>319.83295906311827</v>
      </c>
      <c r="AH32" s="38">
        <f t="shared" si="14"/>
        <v>24.605910529588517</v>
      </c>
      <c r="AI32" s="38">
        <f t="shared" si="15"/>
        <v>324.84790243902444</v>
      </c>
      <c r="AJ32" s="28">
        <v>301100</v>
      </c>
    </row>
    <row r="33" spans="2:36" ht="13.5">
      <c r="B33" s="29" t="s">
        <v>47</v>
      </c>
      <c r="F33" s="27" t="s">
        <v>37</v>
      </c>
      <c r="G33" s="28">
        <v>102519.55</v>
      </c>
      <c r="H33" s="28">
        <v>123000</v>
      </c>
      <c r="I33" s="28">
        <v>5236.01</v>
      </c>
      <c r="J33" s="28">
        <v>3217.99</v>
      </c>
      <c r="K33" s="28">
        <v>15507.57</v>
      </c>
      <c r="L33" s="28">
        <v>9687.62</v>
      </c>
      <c r="M33" s="36">
        <f t="shared" si="3"/>
        <v>10271.56</v>
      </c>
      <c r="N33" s="36">
        <f t="shared" si="4"/>
        <v>6469.630000000001</v>
      </c>
      <c r="O33" s="28">
        <v>29099.93</v>
      </c>
      <c r="P33" s="28">
        <v>18070.22</v>
      </c>
      <c r="Q33" s="36">
        <f t="shared" si="5"/>
        <v>13592.36</v>
      </c>
      <c r="R33" s="36">
        <f t="shared" si="6"/>
        <v>8382.6</v>
      </c>
      <c r="S33" s="28">
        <v>36079.03</v>
      </c>
      <c r="T33" s="28">
        <v>25138.25</v>
      </c>
      <c r="U33" s="36">
        <f t="shared" si="7"/>
        <v>6979.0999999999985</v>
      </c>
      <c r="V33" s="36">
        <f t="shared" si="8"/>
        <v>7068.029999999999</v>
      </c>
      <c r="W33" s="28">
        <v>42099.58</v>
      </c>
      <c r="X33" s="28">
        <v>29943.41</v>
      </c>
      <c r="Y33" s="36">
        <f t="shared" si="9"/>
        <v>6020.550000000003</v>
      </c>
      <c r="Z33" s="36">
        <f t="shared" si="10"/>
        <v>4805.16</v>
      </c>
      <c r="AA33" s="28">
        <v>49733.56</v>
      </c>
      <c r="AB33" s="28">
        <v>35733.02</v>
      </c>
      <c r="AC33" s="36">
        <f t="shared" si="11"/>
        <v>7633.979999999996</v>
      </c>
      <c r="AD33" s="36">
        <f t="shared" si="12"/>
        <v>5789.609999999997</v>
      </c>
      <c r="AE33" s="28">
        <v>49733.56</v>
      </c>
      <c r="AF33" s="28">
        <v>35733.02</v>
      </c>
      <c r="AG33" s="37">
        <f t="shared" si="13"/>
        <v>-28.151091536580132</v>
      </c>
      <c r="AH33" s="38">
        <f t="shared" si="14"/>
        <v>48.51129369959193</v>
      </c>
      <c r="AI33" s="38">
        <f t="shared" si="15"/>
        <v>29.05123577235772</v>
      </c>
      <c r="AJ33" s="28">
        <v>103850</v>
      </c>
    </row>
    <row r="34" spans="2:36" ht="13.5">
      <c r="B34" s="29" t="s">
        <v>48</v>
      </c>
      <c r="F34" s="27" t="s">
        <v>39</v>
      </c>
      <c r="G34" s="28">
        <v>0</v>
      </c>
      <c r="H34" s="28">
        <v>39000</v>
      </c>
      <c r="I34" s="28">
        <v>0</v>
      </c>
      <c r="J34" s="28">
        <v>176.53</v>
      </c>
      <c r="K34" s="28">
        <v>0</v>
      </c>
      <c r="L34" s="28">
        <v>2962.25</v>
      </c>
      <c r="M34" s="36">
        <f t="shared" si="3"/>
        <v>0</v>
      </c>
      <c r="N34" s="36">
        <f t="shared" si="4"/>
        <v>2785.72</v>
      </c>
      <c r="O34" s="28">
        <v>0</v>
      </c>
      <c r="P34" s="28">
        <v>13822.13</v>
      </c>
      <c r="Q34" s="36">
        <f t="shared" si="5"/>
        <v>0</v>
      </c>
      <c r="R34" s="36">
        <f t="shared" si="6"/>
        <v>10859.88</v>
      </c>
      <c r="S34" s="28">
        <v>0</v>
      </c>
      <c r="T34" s="28">
        <v>22374.39</v>
      </c>
      <c r="U34" s="36">
        <f t="shared" si="7"/>
        <v>0</v>
      </c>
      <c r="V34" s="36">
        <f t="shared" si="8"/>
        <v>8552.26</v>
      </c>
      <c r="W34" s="28">
        <v>0</v>
      </c>
      <c r="X34" s="28">
        <v>36084.17</v>
      </c>
      <c r="Y34" s="36">
        <f t="shared" si="9"/>
        <v>0</v>
      </c>
      <c r="Z34" s="36">
        <f t="shared" si="10"/>
        <v>13709.779999999999</v>
      </c>
      <c r="AA34" s="28">
        <v>0</v>
      </c>
      <c r="AB34" s="28">
        <v>50097.09</v>
      </c>
      <c r="AC34" s="36">
        <f t="shared" si="11"/>
        <v>0</v>
      </c>
      <c r="AD34" s="36">
        <f t="shared" si="12"/>
        <v>14012.919999999998</v>
      </c>
      <c r="AE34" s="28">
        <v>0</v>
      </c>
      <c r="AF34" s="28">
        <v>50097.09</v>
      </c>
      <c r="AG34" s="37">
        <f t="shared" si="13"/>
        <v>0</v>
      </c>
      <c r="AH34" s="38">
        <f t="shared" si="14"/>
        <v>0</v>
      </c>
      <c r="AI34" s="38">
        <f t="shared" si="15"/>
        <v>128.4540769230769</v>
      </c>
      <c r="AJ34" s="28">
        <v>84490</v>
      </c>
    </row>
    <row r="35" spans="2:36" ht="13.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 t="s">
        <v>1</v>
      </c>
    </row>
    <row r="36" spans="2:36" ht="13.5">
      <c r="B36" s="29" t="s">
        <v>50</v>
      </c>
      <c r="F36" s="25" t="s">
        <v>51</v>
      </c>
      <c r="G36" s="26">
        <v>88672387.65</v>
      </c>
      <c r="H36" s="26">
        <v>73368000</v>
      </c>
      <c r="I36" s="26">
        <v>1206478.97</v>
      </c>
      <c r="J36" s="26">
        <v>1509526.2</v>
      </c>
      <c r="K36" s="26">
        <v>5360836.93</v>
      </c>
      <c r="L36" s="26">
        <v>8485241.04</v>
      </c>
      <c r="M36" s="26">
        <f t="shared" si="3"/>
        <v>4154357.96</v>
      </c>
      <c r="N36" s="26">
        <f t="shared" si="4"/>
        <v>6975714.839999999</v>
      </c>
      <c r="O36" s="26">
        <v>9698169.08</v>
      </c>
      <c r="P36" s="26">
        <v>13670607.84</v>
      </c>
      <c r="Q36" s="26">
        <f t="shared" si="5"/>
        <v>4337332.15</v>
      </c>
      <c r="R36" s="26">
        <f t="shared" si="6"/>
        <v>5185366.800000001</v>
      </c>
      <c r="S36" s="26">
        <v>16665323.69</v>
      </c>
      <c r="T36" s="26">
        <v>24166538.5</v>
      </c>
      <c r="U36" s="26">
        <f t="shared" si="7"/>
        <v>6967154.609999999</v>
      </c>
      <c r="V36" s="26">
        <f t="shared" si="8"/>
        <v>10495930.66</v>
      </c>
      <c r="W36" s="26">
        <v>22091314.94</v>
      </c>
      <c r="X36" s="26">
        <v>34042716.07</v>
      </c>
      <c r="Y36" s="26">
        <f t="shared" si="9"/>
        <v>5425991.250000002</v>
      </c>
      <c r="Z36" s="26">
        <f t="shared" si="10"/>
        <v>9876177.57</v>
      </c>
      <c r="AA36" s="26">
        <v>26673415.55</v>
      </c>
      <c r="AB36" s="26">
        <v>43718572.23</v>
      </c>
      <c r="AC36" s="26">
        <f t="shared" si="11"/>
        <v>4582100.609999999</v>
      </c>
      <c r="AD36" s="26">
        <f t="shared" si="12"/>
        <v>9675856.159999996</v>
      </c>
      <c r="AE36" s="26">
        <v>26673415.55</v>
      </c>
      <c r="AF36" s="26">
        <v>43718572.23</v>
      </c>
      <c r="AG36" s="1">
        <f t="shared" si="13"/>
        <v>63.90316473737086</v>
      </c>
      <c r="AH36" s="2">
        <f t="shared" si="14"/>
        <v>30.080858604239918</v>
      </c>
      <c r="AI36" s="2">
        <f t="shared" si="15"/>
        <v>59.588065955184824</v>
      </c>
      <c r="AJ36" s="26">
        <f>SUM(AJ37:AJ45)</f>
        <v>125137091</v>
      </c>
    </row>
    <row r="37" spans="2:36" ht="13.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 t="s">
        <v>1</v>
      </c>
    </row>
    <row r="38" spans="2:36" ht="13.5">
      <c r="B38" s="29" t="s">
        <v>54</v>
      </c>
      <c r="F38" s="27" t="s">
        <v>55</v>
      </c>
      <c r="G38" s="28">
        <v>17610916.8</v>
      </c>
      <c r="H38" s="28">
        <v>16842000</v>
      </c>
      <c r="I38" s="28">
        <v>645133.79</v>
      </c>
      <c r="J38" s="28">
        <v>553393.17</v>
      </c>
      <c r="K38" s="28">
        <v>1430809.37</v>
      </c>
      <c r="L38" s="28">
        <v>1826489.99</v>
      </c>
      <c r="M38" s="36">
        <f t="shared" si="3"/>
        <v>785675.5800000001</v>
      </c>
      <c r="N38" s="36">
        <f t="shared" si="4"/>
        <v>1273096.8199999998</v>
      </c>
      <c r="O38" s="28">
        <v>2445372.87</v>
      </c>
      <c r="P38" s="28">
        <v>3313971.84</v>
      </c>
      <c r="Q38" s="36">
        <f t="shared" si="5"/>
        <v>1014563.5</v>
      </c>
      <c r="R38" s="36">
        <f t="shared" si="6"/>
        <v>1487481.8499999999</v>
      </c>
      <c r="S38" s="28">
        <v>3406868.65</v>
      </c>
      <c r="T38" s="28">
        <v>4841432.54</v>
      </c>
      <c r="U38" s="36">
        <f t="shared" si="7"/>
        <v>961495.7799999998</v>
      </c>
      <c r="V38" s="36">
        <f t="shared" si="8"/>
        <v>1527460.7000000002</v>
      </c>
      <c r="W38" s="28">
        <v>4458478.99</v>
      </c>
      <c r="X38" s="28">
        <v>5888691.87</v>
      </c>
      <c r="Y38" s="36">
        <f t="shared" si="9"/>
        <v>1051610.3400000003</v>
      </c>
      <c r="Z38" s="36">
        <f t="shared" si="10"/>
        <v>1047259.3300000001</v>
      </c>
      <c r="AA38" s="28">
        <v>5413697.97</v>
      </c>
      <c r="AB38" s="28">
        <v>7067928.08</v>
      </c>
      <c r="AC38" s="36">
        <f t="shared" si="11"/>
        <v>955218.9799999995</v>
      </c>
      <c r="AD38" s="36">
        <f t="shared" si="12"/>
        <v>1179236.21</v>
      </c>
      <c r="AE38" s="28">
        <v>5413697.97</v>
      </c>
      <c r="AF38" s="28">
        <v>7067928.08</v>
      </c>
      <c r="AG38" s="37">
        <f t="shared" si="13"/>
        <v>30.556379745728602</v>
      </c>
      <c r="AH38" s="38">
        <f t="shared" si="14"/>
        <v>30.740580013415315</v>
      </c>
      <c r="AI38" s="38">
        <f t="shared" si="15"/>
        <v>41.966085263032895</v>
      </c>
      <c r="AJ38" s="28">
        <v>22474000</v>
      </c>
    </row>
    <row r="39" spans="2:36" ht="13.5">
      <c r="B39" s="29" t="s">
        <v>56</v>
      </c>
      <c r="F39" s="27" t="s">
        <v>57</v>
      </c>
      <c r="G39" s="28">
        <v>16798805.69</v>
      </c>
      <c r="H39" s="28">
        <v>16485000</v>
      </c>
      <c r="I39" s="28">
        <v>273857.5</v>
      </c>
      <c r="J39" s="28">
        <v>228028.09</v>
      </c>
      <c r="K39" s="28">
        <v>1034186.05</v>
      </c>
      <c r="L39" s="28">
        <v>1322391.05</v>
      </c>
      <c r="M39" s="36">
        <f t="shared" si="3"/>
        <v>760328.55</v>
      </c>
      <c r="N39" s="36">
        <f t="shared" si="4"/>
        <v>1094362.96</v>
      </c>
      <c r="O39" s="28">
        <v>2123932.73</v>
      </c>
      <c r="P39" s="28">
        <v>2253203.32</v>
      </c>
      <c r="Q39" s="36">
        <f t="shared" si="5"/>
        <v>1089746.68</v>
      </c>
      <c r="R39" s="36">
        <f t="shared" si="6"/>
        <v>930812.2699999998</v>
      </c>
      <c r="S39" s="28">
        <v>3690599.74</v>
      </c>
      <c r="T39" s="28">
        <v>4203766.22</v>
      </c>
      <c r="U39" s="36">
        <f t="shared" si="7"/>
        <v>1566667.0100000002</v>
      </c>
      <c r="V39" s="36">
        <f t="shared" si="8"/>
        <v>1950562.9</v>
      </c>
      <c r="W39" s="28">
        <v>4994728.35</v>
      </c>
      <c r="X39" s="28">
        <v>4920929.11</v>
      </c>
      <c r="Y39" s="36">
        <f t="shared" si="9"/>
        <v>1304128.6099999994</v>
      </c>
      <c r="Z39" s="36">
        <f t="shared" si="10"/>
        <v>717162.8900000006</v>
      </c>
      <c r="AA39" s="28">
        <v>5821916.31</v>
      </c>
      <c r="AB39" s="28">
        <v>6764143.74</v>
      </c>
      <c r="AC39" s="36">
        <f t="shared" si="11"/>
        <v>827187.96</v>
      </c>
      <c r="AD39" s="36">
        <f t="shared" si="12"/>
        <v>1843214.63</v>
      </c>
      <c r="AE39" s="28">
        <v>5821916.31</v>
      </c>
      <c r="AF39" s="28">
        <v>6764143.74</v>
      </c>
      <c r="AG39" s="37">
        <f t="shared" si="13"/>
        <v>16.18414590367069</v>
      </c>
      <c r="AH39" s="38">
        <f t="shared" si="14"/>
        <v>34.656727492631646</v>
      </c>
      <c r="AI39" s="38">
        <f t="shared" si="15"/>
        <v>41.03211246587807</v>
      </c>
      <c r="AJ39" s="28">
        <v>18390780</v>
      </c>
    </row>
    <row r="40" spans="2:36" ht="13.5">
      <c r="B40" s="29" t="s">
        <v>58</v>
      </c>
      <c r="F40" s="27" t="s">
        <v>59</v>
      </c>
      <c r="G40" s="28">
        <v>13552698.22</v>
      </c>
      <c r="H40" s="28">
        <v>1854000</v>
      </c>
      <c r="I40" s="28">
        <v>105608.73</v>
      </c>
      <c r="J40" s="28">
        <v>115878.88</v>
      </c>
      <c r="K40" s="28">
        <v>283606.09</v>
      </c>
      <c r="L40" s="28">
        <v>415184.96</v>
      </c>
      <c r="M40" s="36">
        <f t="shared" si="3"/>
        <v>177997.36000000004</v>
      </c>
      <c r="N40" s="36">
        <f t="shared" si="4"/>
        <v>299306.08</v>
      </c>
      <c r="O40" s="28">
        <v>500038.05</v>
      </c>
      <c r="P40" s="28">
        <v>848952.64</v>
      </c>
      <c r="Q40" s="36">
        <f t="shared" si="5"/>
        <v>216431.95999999996</v>
      </c>
      <c r="R40" s="36">
        <f t="shared" si="6"/>
        <v>433767.68</v>
      </c>
      <c r="S40" s="28">
        <v>857807.81</v>
      </c>
      <c r="T40" s="28">
        <v>4600755.7</v>
      </c>
      <c r="U40" s="36">
        <f t="shared" si="7"/>
        <v>357769.76000000007</v>
      </c>
      <c r="V40" s="36">
        <f t="shared" si="8"/>
        <v>3751803.06</v>
      </c>
      <c r="W40" s="28">
        <v>1455125.33</v>
      </c>
      <c r="X40" s="28">
        <v>7358437.27</v>
      </c>
      <c r="Y40" s="36">
        <f t="shared" si="9"/>
        <v>597317.52</v>
      </c>
      <c r="Z40" s="36">
        <f t="shared" si="10"/>
        <v>2757681.5699999994</v>
      </c>
      <c r="AA40" s="28">
        <v>1847215.82</v>
      </c>
      <c r="AB40" s="28">
        <v>9393827.55</v>
      </c>
      <c r="AC40" s="36">
        <f t="shared" si="11"/>
        <v>392090.49</v>
      </c>
      <c r="AD40" s="36">
        <f t="shared" si="12"/>
        <v>2035390.2800000012</v>
      </c>
      <c r="AE40" s="28">
        <v>1847215.82</v>
      </c>
      <c r="AF40" s="28">
        <v>9393827.55</v>
      </c>
      <c r="AG40" s="37">
        <f t="shared" si="13"/>
        <v>408.5397953120605</v>
      </c>
      <c r="AH40" s="38">
        <f t="shared" si="14"/>
        <v>13.62987495194149</v>
      </c>
      <c r="AI40" s="38">
        <f t="shared" si="15"/>
        <v>506.67894012944987</v>
      </c>
      <c r="AJ40" s="28">
        <v>19581000</v>
      </c>
    </row>
    <row r="41" spans="2:36" ht="13.5">
      <c r="B41" s="29" t="s">
        <v>60</v>
      </c>
      <c r="F41" s="27" t="s">
        <v>61</v>
      </c>
      <c r="G41" s="28">
        <v>35390506.78</v>
      </c>
      <c r="H41" s="28">
        <v>33175000</v>
      </c>
      <c r="I41" s="28">
        <v>148243.04</v>
      </c>
      <c r="J41" s="28">
        <v>599049.88</v>
      </c>
      <c r="K41" s="28">
        <v>2518065.73</v>
      </c>
      <c r="L41" s="28">
        <v>4818717.1</v>
      </c>
      <c r="M41" s="36">
        <f t="shared" si="3"/>
        <v>2369822.69</v>
      </c>
      <c r="N41" s="36">
        <f t="shared" si="4"/>
        <v>4219667.22</v>
      </c>
      <c r="O41" s="28">
        <v>4340484.83</v>
      </c>
      <c r="P41" s="28">
        <v>6975685.05</v>
      </c>
      <c r="Q41" s="36">
        <f t="shared" si="5"/>
        <v>1822419.1</v>
      </c>
      <c r="R41" s="36">
        <f t="shared" si="6"/>
        <v>2156967.95</v>
      </c>
      <c r="S41" s="28">
        <v>8102843.75</v>
      </c>
      <c r="T41" s="28">
        <v>9940647</v>
      </c>
      <c r="U41" s="36">
        <f t="shared" si="7"/>
        <v>3762358.92</v>
      </c>
      <c r="V41" s="36">
        <f t="shared" si="8"/>
        <v>2964961.95</v>
      </c>
      <c r="W41" s="28">
        <v>10219274.05</v>
      </c>
      <c r="X41" s="28">
        <v>14984558.21</v>
      </c>
      <c r="Y41" s="36">
        <f t="shared" si="9"/>
        <v>2116430.3000000007</v>
      </c>
      <c r="Z41" s="36">
        <f t="shared" si="10"/>
        <v>5043911.210000001</v>
      </c>
      <c r="AA41" s="28">
        <v>12387068.44</v>
      </c>
      <c r="AB41" s="28">
        <v>19401751.06</v>
      </c>
      <c r="AC41" s="36">
        <f t="shared" si="11"/>
        <v>2167794.3899999987</v>
      </c>
      <c r="AD41" s="36">
        <f t="shared" si="12"/>
        <v>4417192.849999998</v>
      </c>
      <c r="AE41" s="28">
        <v>12387068.44</v>
      </c>
      <c r="AF41" s="28">
        <v>19401751.06</v>
      </c>
      <c r="AG41" s="37">
        <f t="shared" si="13"/>
        <v>56.62907776749153</v>
      </c>
      <c r="AH41" s="38">
        <f t="shared" si="14"/>
        <v>35.0011050053689</v>
      </c>
      <c r="AI41" s="38">
        <f t="shared" si="15"/>
        <v>58.483047656367745</v>
      </c>
      <c r="AJ41" s="28">
        <v>58738102</v>
      </c>
    </row>
    <row r="42" spans="2:36" ht="13.5">
      <c r="B42" s="29" t="s">
        <v>62</v>
      </c>
      <c r="F42" s="27" t="s">
        <v>63</v>
      </c>
      <c r="G42" s="28">
        <v>1351919.61</v>
      </c>
      <c r="H42" s="28">
        <v>2018000</v>
      </c>
      <c r="I42" s="28">
        <v>7447.2</v>
      </c>
      <c r="J42" s="28">
        <v>0</v>
      </c>
      <c r="K42" s="28">
        <v>24886.28</v>
      </c>
      <c r="L42" s="28">
        <v>36802.16</v>
      </c>
      <c r="M42" s="36">
        <f t="shared" si="3"/>
        <v>17439.079999999998</v>
      </c>
      <c r="N42" s="36">
        <f t="shared" si="4"/>
        <v>36802.16</v>
      </c>
      <c r="O42" s="28">
        <v>65337.85</v>
      </c>
      <c r="P42" s="28">
        <v>102876.05</v>
      </c>
      <c r="Q42" s="36">
        <f t="shared" si="5"/>
        <v>40451.57</v>
      </c>
      <c r="R42" s="36">
        <f t="shared" si="6"/>
        <v>66073.89</v>
      </c>
      <c r="S42" s="28">
        <v>155470.1</v>
      </c>
      <c r="T42" s="28">
        <v>223093.75</v>
      </c>
      <c r="U42" s="36">
        <f t="shared" si="7"/>
        <v>90132.25</v>
      </c>
      <c r="V42" s="36">
        <f t="shared" si="8"/>
        <v>120217.7</v>
      </c>
      <c r="W42" s="28">
        <v>211623.59</v>
      </c>
      <c r="X42" s="28">
        <v>285373.8</v>
      </c>
      <c r="Y42" s="36">
        <f t="shared" si="9"/>
        <v>56153.48999999999</v>
      </c>
      <c r="Z42" s="36">
        <f t="shared" si="10"/>
        <v>62280.04999999999</v>
      </c>
      <c r="AA42" s="28">
        <v>264868.57</v>
      </c>
      <c r="AB42" s="28">
        <v>313191.44</v>
      </c>
      <c r="AC42" s="36">
        <f t="shared" si="11"/>
        <v>53244.98000000001</v>
      </c>
      <c r="AD42" s="36">
        <f t="shared" si="12"/>
        <v>27817.640000000014</v>
      </c>
      <c r="AE42" s="28">
        <v>264868.57</v>
      </c>
      <c r="AF42" s="28">
        <v>313191.44</v>
      </c>
      <c r="AG42" s="37">
        <f t="shared" si="13"/>
        <v>18.24409366502035</v>
      </c>
      <c r="AH42" s="38">
        <f t="shared" si="14"/>
        <v>19.592035505720638</v>
      </c>
      <c r="AI42" s="38">
        <f t="shared" si="15"/>
        <v>15.51989296333003</v>
      </c>
      <c r="AJ42" s="28">
        <v>2221000</v>
      </c>
    </row>
    <row r="43" spans="2:36" ht="13.5">
      <c r="B43" s="29" t="s">
        <v>64</v>
      </c>
      <c r="F43" s="27" t="s">
        <v>65</v>
      </c>
      <c r="G43" s="28">
        <v>2998842.63</v>
      </c>
      <c r="H43" s="28">
        <v>2134000</v>
      </c>
      <c r="I43" s="28">
        <v>19548.71</v>
      </c>
      <c r="J43" s="28">
        <v>7612.48</v>
      </c>
      <c r="K43" s="28">
        <v>55105.96</v>
      </c>
      <c r="L43" s="28">
        <v>56400.16</v>
      </c>
      <c r="M43" s="36">
        <f t="shared" si="3"/>
        <v>35557.25</v>
      </c>
      <c r="N43" s="36">
        <f t="shared" si="4"/>
        <v>48787.68000000001</v>
      </c>
      <c r="O43" s="28">
        <v>169315.78</v>
      </c>
      <c r="P43" s="28">
        <v>115321.96</v>
      </c>
      <c r="Q43" s="36">
        <f t="shared" si="5"/>
        <v>114209.82</v>
      </c>
      <c r="R43" s="36">
        <f t="shared" si="6"/>
        <v>58921.8</v>
      </c>
      <c r="S43" s="28">
        <v>340899.91</v>
      </c>
      <c r="T43" s="28">
        <v>258174.43</v>
      </c>
      <c r="U43" s="36">
        <f t="shared" si="7"/>
        <v>171584.12999999998</v>
      </c>
      <c r="V43" s="36">
        <f t="shared" si="8"/>
        <v>142852.46999999997</v>
      </c>
      <c r="W43" s="28">
        <v>529662.06</v>
      </c>
      <c r="X43" s="28">
        <v>443495.79</v>
      </c>
      <c r="Y43" s="36">
        <f t="shared" si="9"/>
        <v>188762.15000000008</v>
      </c>
      <c r="Z43" s="36">
        <f t="shared" si="10"/>
        <v>185321.36</v>
      </c>
      <c r="AA43" s="28">
        <v>652984.27</v>
      </c>
      <c r="AB43" s="28">
        <v>596745.3</v>
      </c>
      <c r="AC43" s="36">
        <f t="shared" si="11"/>
        <v>123322.20999999996</v>
      </c>
      <c r="AD43" s="36">
        <f t="shared" si="12"/>
        <v>153249.51000000007</v>
      </c>
      <c r="AE43" s="28">
        <v>652984.27</v>
      </c>
      <c r="AF43" s="28">
        <v>596745.3</v>
      </c>
      <c r="AG43" s="37">
        <f t="shared" si="13"/>
        <v>-8.612607161272043</v>
      </c>
      <c r="AH43" s="38">
        <f t="shared" si="14"/>
        <v>21.77454273417475</v>
      </c>
      <c r="AI43" s="38">
        <f t="shared" si="15"/>
        <v>27.963697282099346</v>
      </c>
      <c r="AJ43" s="28">
        <v>2764049</v>
      </c>
    </row>
    <row r="44" spans="2:36" ht="13.5">
      <c r="B44" s="29" t="s">
        <v>66</v>
      </c>
      <c r="F44" s="27" t="s">
        <v>67</v>
      </c>
      <c r="G44" s="28">
        <v>962152.45</v>
      </c>
      <c r="H44" s="28">
        <v>860000</v>
      </c>
      <c r="I44" s="28">
        <v>6640</v>
      </c>
      <c r="J44" s="28">
        <v>5563.7</v>
      </c>
      <c r="K44" s="28">
        <v>14177.45</v>
      </c>
      <c r="L44" s="28">
        <v>9255.62</v>
      </c>
      <c r="M44" s="36">
        <f t="shared" si="3"/>
        <v>7537.450000000001</v>
      </c>
      <c r="N44" s="36">
        <f t="shared" si="4"/>
        <v>3691.920000000001</v>
      </c>
      <c r="O44" s="28">
        <v>52612.48</v>
      </c>
      <c r="P44" s="28">
        <v>60596.98</v>
      </c>
      <c r="Q44" s="36">
        <f t="shared" si="5"/>
        <v>38435.03</v>
      </c>
      <c r="R44" s="36">
        <f t="shared" si="6"/>
        <v>51341.36</v>
      </c>
      <c r="S44" s="28">
        <v>109759.24</v>
      </c>
      <c r="T44" s="28">
        <v>98668.86</v>
      </c>
      <c r="U44" s="36">
        <f t="shared" si="7"/>
        <v>57146.76</v>
      </c>
      <c r="V44" s="36">
        <f t="shared" si="8"/>
        <v>38071.88</v>
      </c>
      <c r="W44" s="28">
        <v>221348.08</v>
      </c>
      <c r="X44" s="28">
        <v>161230.02</v>
      </c>
      <c r="Y44" s="36">
        <f t="shared" si="9"/>
        <v>111588.83999999998</v>
      </c>
      <c r="Z44" s="36">
        <f t="shared" si="10"/>
        <v>62561.15999999999</v>
      </c>
      <c r="AA44" s="28">
        <v>284589.68</v>
      </c>
      <c r="AB44" s="28">
        <v>179228.68</v>
      </c>
      <c r="AC44" s="36">
        <f t="shared" si="11"/>
        <v>63241.600000000006</v>
      </c>
      <c r="AD44" s="36">
        <f t="shared" si="12"/>
        <v>17998.660000000003</v>
      </c>
      <c r="AE44" s="28">
        <v>284589.68</v>
      </c>
      <c r="AF44" s="28">
        <v>179228.68</v>
      </c>
      <c r="AG44" s="37">
        <f t="shared" si="13"/>
        <v>-37.02207332324911</v>
      </c>
      <c r="AH44" s="38">
        <f t="shared" si="14"/>
        <v>29.57843946663546</v>
      </c>
      <c r="AI44" s="38">
        <f t="shared" si="15"/>
        <v>20.84054418604651</v>
      </c>
      <c r="AJ44" s="28">
        <v>962160</v>
      </c>
    </row>
    <row r="45" spans="2:36" ht="13.5">
      <c r="B45" s="29" t="s">
        <v>68</v>
      </c>
      <c r="F45" s="27" t="s">
        <v>69</v>
      </c>
      <c r="G45" s="28">
        <v>6545.47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>
        <f t="shared" si="3"/>
        <v>0</v>
      </c>
      <c r="N45" s="36">
        <f t="shared" si="4"/>
        <v>0</v>
      </c>
      <c r="O45" s="28">
        <v>1074.49</v>
      </c>
      <c r="P45" s="28">
        <v>0</v>
      </c>
      <c r="Q45" s="36">
        <f t="shared" si="5"/>
        <v>1074.49</v>
      </c>
      <c r="R45" s="36">
        <f t="shared" si="6"/>
        <v>0</v>
      </c>
      <c r="S45" s="28">
        <v>1074.49</v>
      </c>
      <c r="T45" s="28">
        <v>0</v>
      </c>
      <c r="U45" s="36">
        <f t="shared" si="7"/>
        <v>0</v>
      </c>
      <c r="V45" s="36">
        <f t="shared" si="8"/>
        <v>0</v>
      </c>
      <c r="W45" s="28">
        <v>1074.49</v>
      </c>
      <c r="X45" s="28">
        <v>0</v>
      </c>
      <c r="Y45" s="36">
        <f t="shared" si="9"/>
        <v>0</v>
      </c>
      <c r="Z45" s="36">
        <f t="shared" si="10"/>
        <v>0</v>
      </c>
      <c r="AA45" s="28">
        <v>1074.49</v>
      </c>
      <c r="AB45" s="28">
        <v>1756.38</v>
      </c>
      <c r="AC45" s="36">
        <f t="shared" si="11"/>
        <v>0</v>
      </c>
      <c r="AD45" s="36">
        <f t="shared" si="12"/>
        <v>1756.38</v>
      </c>
      <c r="AE45" s="28">
        <v>1074.49</v>
      </c>
      <c r="AF45" s="28">
        <v>1756.38</v>
      </c>
      <c r="AG45" s="37">
        <f t="shared" si="13"/>
        <v>63.46173533490308</v>
      </c>
      <c r="AH45" s="38">
        <f t="shared" si="14"/>
        <v>16.41578068496227</v>
      </c>
      <c r="AI45" s="38">
        <f t="shared" si="15"/>
        <v>0</v>
      </c>
      <c r="AJ45" s="28">
        <v>6000</v>
      </c>
    </row>
    <row r="46" spans="2:36" ht="13.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 t="s">
        <v>1</v>
      </c>
    </row>
    <row r="47" spans="2:36" ht="13.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 t="s">
        <v>1</v>
      </c>
    </row>
    <row r="48" spans="2:36" ht="13.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 t="s">
        <v>1</v>
      </c>
    </row>
    <row r="49" spans="2:36" ht="13.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 t="s">
        <v>1</v>
      </c>
    </row>
    <row r="50" spans="2:36" ht="13.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 t="s">
        <v>1</v>
      </c>
    </row>
    <row r="51" spans="2:36" ht="13.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 t="s">
        <v>1</v>
      </c>
    </row>
    <row r="52" spans="2:36" ht="13.5">
      <c r="B52" s="29" t="s">
        <v>82</v>
      </c>
      <c r="F52" s="25" t="s">
        <v>83</v>
      </c>
      <c r="G52" s="26">
        <v>48232935.4</v>
      </c>
      <c r="H52" s="26">
        <v>5510000</v>
      </c>
      <c r="I52" s="26">
        <v>468096.5</v>
      </c>
      <c r="J52" s="26">
        <v>4467334</v>
      </c>
      <c r="K52" s="26">
        <v>4315679.58</v>
      </c>
      <c r="L52" s="26">
        <v>11463581.69</v>
      </c>
      <c r="M52" s="26">
        <f t="shared" si="3"/>
        <v>3847583.08</v>
      </c>
      <c r="N52" s="26">
        <f t="shared" si="4"/>
        <v>6996247.6899999995</v>
      </c>
      <c r="O52" s="26">
        <v>8734781.4</v>
      </c>
      <c r="P52" s="26">
        <v>20117484.11</v>
      </c>
      <c r="Q52" s="26">
        <f t="shared" si="5"/>
        <v>4419101.82</v>
      </c>
      <c r="R52" s="26">
        <f t="shared" si="6"/>
        <v>8653902.42</v>
      </c>
      <c r="S52" s="26">
        <v>12402112.91</v>
      </c>
      <c r="T52" s="26">
        <v>26065651.07</v>
      </c>
      <c r="U52" s="26">
        <f t="shared" si="7"/>
        <v>3667331.51</v>
      </c>
      <c r="V52" s="26">
        <f t="shared" si="8"/>
        <v>5948166.960000001</v>
      </c>
      <c r="W52" s="26">
        <v>14428046.65</v>
      </c>
      <c r="X52" s="26">
        <v>31839753.46</v>
      </c>
      <c r="Y52" s="26">
        <f t="shared" si="9"/>
        <v>2025933.7400000002</v>
      </c>
      <c r="Z52" s="26">
        <f t="shared" si="10"/>
        <v>5774102.390000001</v>
      </c>
      <c r="AA52" s="26">
        <v>16678311.76</v>
      </c>
      <c r="AB52" s="26">
        <v>36621767.04</v>
      </c>
      <c r="AC52" s="26">
        <f t="shared" si="11"/>
        <v>2250265.1099999994</v>
      </c>
      <c r="AD52" s="26">
        <f t="shared" si="12"/>
        <v>4782013.579999998</v>
      </c>
      <c r="AE52" s="26">
        <v>16678311.76</v>
      </c>
      <c r="AF52" s="26">
        <v>36621767.04</v>
      </c>
      <c r="AG52" s="1">
        <f t="shared" si="13"/>
        <v>119.57718243300184</v>
      </c>
      <c r="AH52" s="2">
        <f t="shared" si="14"/>
        <v>34.57867870094425</v>
      </c>
      <c r="AI52" s="2">
        <f t="shared" si="15"/>
        <v>664.6418700544465</v>
      </c>
      <c r="AJ52" s="26">
        <f>SUM(AJ53:AJ59)</f>
        <v>5510000</v>
      </c>
    </row>
    <row r="53" spans="2:36" ht="13.5">
      <c r="B53" s="29" t="s">
        <v>84</v>
      </c>
      <c r="F53" s="27" t="s">
        <v>85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6">
        <f t="shared" si="3"/>
        <v>0</v>
      </c>
      <c r="N53" s="36">
        <f t="shared" si="4"/>
        <v>0</v>
      </c>
      <c r="O53" s="28">
        <v>0</v>
      </c>
      <c r="P53" s="28">
        <v>0</v>
      </c>
      <c r="Q53" s="36">
        <f t="shared" si="5"/>
        <v>0</v>
      </c>
      <c r="R53" s="36">
        <f t="shared" si="6"/>
        <v>0</v>
      </c>
      <c r="S53" s="28">
        <v>0</v>
      </c>
      <c r="T53" s="28">
        <v>0</v>
      </c>
      <c r="U53" s="36">
        <f t="shared" si="7"/>
        <v>0</v>
      </c>
      <c r="V53" s="36">
        <f t="shared" si="8"/>
        <v>0</v>
      </c>
      <c r="W53" s="28">
        <v>0</v>
      </c>
      <c r="X53" s="28">
        <v>0</v>
      </c>
      <c r="Y53" s="36">
        <f t="shared" si="9"/>
        <v>0</v>
      </c>
      <c r="Z53" s="36">
        <f t="shared" si="10"/>
        <v>0</v>
      </c>
      <c r="AA53" s="28">
        <v>0</v>
      </c>
      <c r="AB53" s="28">
        <v>0</v>
      </c>
      <c r="AC53" s="36">
        <f t="shared" si="11"/>
        <v>0</v>
      </c>
      <c r="AD53" s="36">
        <f t="shared" si="12"/>
        <v>0</v>
      </c>
      <c r="AE53" s="28">
        <v>0</v>
      </c>
      <c r="AF53" s="28">
        <v>0</v>
      </c>
      <c r="AG53" s="37">
        <f t="shared" si="13"/>
        <v>0</v>
      </c>
      <c r="AH53" s="38">
        <f t="shared" si="14"/>
        <v>0</v>
      </c>
      <c r="AI53" s="38">
        <f t="shared" si="15"/>
        <v>0</v>
      </c>
      <c r="AJ53" s="28" t="s">
        <v>1</v>
      </c>
    </row>
    <row r="54" spans="2:36" ht="13.5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6">
        <f t="shared" si="3"/>
        <v>0</v>
      </c>
      <c r="N54" s="36">
        <f t="shared" si="4"/>
        <v>0</v>
      </c>
      <c r="O54" s="28">
        <v>0</v>
      </c>
      <c r="P54" s="28">
        <v>0</v>
      </c>
      <c r="Q54" s="36">
        <f t="shared" si="5"/>
        <v>0</v>
      </c>
      <c r="R54" s="36">
        <f t="shared" si="6"/>
        <v>0</v>
      </c>
      <c r="S54" s="28">
        <v>0</v>
      </c>
      <c r="T54" s="28">
        <v>0</v>
      </c>
      <c r="U54" s="36">
        <f t="shared" si="7"/>
        <v>0</v>
      </c>
      <c r="V54" s="36">
        <f t="shared" si="8"/>
        <v>0</v>
      </c>
      <c r="W54" s="28">
        <v>0</v>
      </c>
      <c r="X54" s="28">
        <v>0</v>
      </c>
      <c r="Y54" s="36">
        <f t="shared" si="9"/>
        <v>0</v>
      </c>
      <c r="Z54" s="36">
        <f t="shared" si="10"/>
        <v>0</v>
      </c>
      <c r="AA54" s="28">
        <v>0</v>
      </c>
      <c r="AB54" s="28">
        <v>0</v>
      </c>
      <c r="AC54" s="36">
        <f t="shared" si="11"/>
        <v>0</v>
      </c>
      <c r="AD54" s="36">
        <f t="shared" si="12"/>
        <v>0</v>
      </c>
      <c r="AE54" s="28">
        <v>0</v>
      </c>
      <c r="AF54" s="28">
        <v>0</v>
      </c>
      <c r="AG54" s="37">
        <f t="shared" si="13"/>
        <v>0</v>
      </c>
      <c r="AH54" s="38">
        <f t="shared" si="14"/>
        <v>0</v>
      </c>
      <c r="AI54" s="38">
        <f t="shared" si="15"/>
        <v>0</v>
      </c>
      <c r="AJ54" s="28" t="s">
        <v>1</v>
      </c>
    </row>
    <row r="55" spans="2:36" ht="13.5">
      <c r="B55" s="29" t="s">
        <v>88</v>
      </c>
      <c r="F55" s="27" t="s">
        <v>89</v>
      </c>
      <c r="G55" s="28">
        <v>47510149.73</v>
      </c>
      <c r="H55" s="28">
        <v>4090000</v>
      </c>
      <c r="I55" s="28">
        <v>468096.5</v>
      </c>
      <c r="J55" s="28">
        <v>4467334</v>
      </c>
      <c r="K55" s="28">
        <v>4315679.58</v>
      </c>
      <c r="L55" s="28">
        <v>11463581.69</v>
      </c>
      <c r="M55" s="36">
        <f t="shared" si="3"/>
        <v>3847583.08</v>
      </c>
      <c r="N55" s="36">
        <f t="shared" si="4"/>
        <v>6996247.6899999995</v>
      </c>
      <c r="O55" s="28">
        <v>8569034.05</v>
      </c>
      <c r="P55" s="28">
        <v>20117484.11</v>
      </c>
      <c r="Q55" s="36">
        <f t="shared" si="5"/>
        <v>4253354.470000001</v>
      </c>
      <c r="R55" s="36">
        <f t="shared" si="6"/>
        <v>8653902.42</v>
      </c>
      <c r="S55" s="28">
        <v>12236365.56</v>
      </c>
      <c r="T55" s="28">
        <v>26065651.07</v>
      </c>
      <c r="U55" s="36">
        <f t="shared" si="7"/>
        <v>3667331.51</v>
      </c>
      <c r="V55" s="36">
        <f t="shared" si="8"/>
        <v>5948166.960000001</v>
      </c>
      <c r="W55" s="28">
        <v>14262299.3</v>
      </c>
      <c r="X55" s="28">
        <v>31573637.69</v>
      </c>
      <c r="Y55" s="36">
        <f t="shared" si="9"/>
        <v>2025933.7400000002</v>
      </c>
      <c r="Z55" s="36">
        <f t="shared" si="10"/>
        <v>5507986.620000001</v>
      </c>
      <c r="AA55" s="28">
        <v>16512564.41</v>
      </c>
      <c r="AB55" s="28">
        <v>36355651.27</v>
      </c>
      <c r="AC55" s="36">
        <f t="shared" si="11"/>
        <v>2250265.1099999994</v>
      </c>
      <c r="AD55" s="36">
        <f t="shared" si="12"/>
        <v>4782013.580000002</v>
      </c>
      <c r="AE55" s="28">
        <v>16512564.41</v>
      </c>
      <c r="AF55" s="28">
        <v>36355651.27</v>
      </c>
      <c r="AG55" s="37">
        <f t="shared" si="13"/>
        <v>120.16962579103124</v>
      </c>
      <c r="AH55" s="38">
        <f t="shared" si="14"/>
        <v>34.75586691231419</v>
      </c>
      <c r="AI55" s="38">
        <f t="shared" si="15"/>
        <v>888.8912290953546</v>
      </c>
      <c r="AJ55" s="28">
        <v>4090000</v>
      </c>
    </row>
    <row r="56" spans="2:36" ht="13.5">
      <c r="B56" s="29" t="s">
        <v>90</v>
      </c>
      <c r="F56" s="27" t="s">
        <v>91</v>
      </c>
      <c r="G56" s="28">
        <v>378</v>
      </c>
      <c r="H56" s="28">
        <v>2000</v>
      </c>
      <c r="I56" s="28">
        <v>0</v>
      </c>
      <c r="J56" s="28">
        <v>0</v>
      </c>
      <c r="K56" s="28">
        <v>0</v>
      </c>
      <c r="L56" s="28">
        <v>0</v>
      </c>
      <c r="M56" s="36">
        <f aca="true" t="shared" si="16" ref="M56:M76">K56-I56</f>
        <v>0</v>
      </c>
      <c r="N56" s="36">
        <f aca="true" t="shared" si="17" ref="N56:N76">L56-J56</f>
        <v>0</v>
      </c>
      <c r="O56" s="28">
        <v>0</v>
      </c>
      <c r="P56" s="28">
        <v>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0</v>
      </c>
      <c r="Y56" s="36">
        <f aca="true" t="shared" si="22" ref="Y56:Y76">W56-S56</f>
        <v>0</v>
      </c>
      <c r="Z56" s="36">
        <f aca="true" t="shared" si="23" ref="Z56:Z76">X56-T56</f>
        <v>0</v>
      </c>
      <c r="AA56" s="28">
        <v>0</v>
      </c>
      <c r="AB56" s="28">
        <v>0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0</v>
      </c>
      <c r="AG56" s="37">
        <f aca="true" t="shared" si="26" ref="AG56:AG76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>
        <v>2000</v>
      </c>
    </row>
    <row r="57" spans="2:36" ht="13.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 t="s">
        <v>1</v>
      </c>
    </row>
    <row r="58" spans="2:36" ht="13.5">
      <c r="B58" s="29" t="s">
        <v>94</v>
      </c>
      <c r="F58" s="27" t="s">
        <v>95</v>
      </c>
      <c r="G58" s="28">
        <v>722407.67</v>
      </c>
      <c r="H58" s="28">
        <v>1418000</v>
      </c>
      <c r="I58" s="28">
        <v>0</v>
      </c>
      <c r="J58" s="28">
        <v>0</v>
      </c>
      <c r="K58" s="28">
        <v>0</v>
      </c>
      <c r="L58" s="28">
        <v>0</v>
      </c>
      <c r="M58" s="36">
        <f t="shared" si="16"/>
        <v>0</v>
      </c>
      <c r="N58" s="36">
        <f t="shared" si="17"/>
        <v>0</v>
      </c>
      <c r="O58" s="28">
        <v>165747.35</v>
      </c>
      <c r="P58" s="28">
        <v>0</v>
      </c>
      <c r="Q58" s="36">
        <f t="shared" si="18"/>
        <v>165747.35</v>
      </c>
      <c r="R58" s="36">
        <f t="shared" si="19"/>
        <v>0</v>
      </c>
      <c r="S58" s="28">
        <v>165747.35</v>
      </c>
      <c r="T58" s="28">
        <v>0</v>
      </c>
      <c r="U58" s="36">
        <f t="shared" si="20"/>
        <v>0</v>
      </c>
      <c r="V58" s="36">
        <f t="shared" si="21"/>
        <v>0</v>
      </c>
      <c r="W58" s="28">
        <v>165747.35</v>
      </c>
      <c r="X58" s="28">
        <v>266115.77</v>
      </c>
      <c r="Y58" s="36">
        <f t="shared" si="22"/>
        <v>0</v>
      </c>
      <c r="Z58" s="36">
        <f t="shared" si="23"/>
        <v>266115.77</v>
      </c>
      <c r="AA58" s="28">
        <v>165747.35</v>
      </c>
      <c r="AB58" s="28">
        <v>266115.77</v>
      </c>
      <c r="AC58" s="36">
        <f t="shared" si="24"/>
        <v>0</v>
      </c>
      <c r="AD58" s="36">
        <f t="shared" si="25"/>
        <v>0</v>
      </c>
      <c r="AE58" s="28">
        <v>165747.35</v>
      </c>
      <c r="AF58" s="28">
        <v>266115.77</v>
      </c>
      <c r="AG58" s="37">
        <f t="shared" si="26"/>
        <v>60.555067697914936</v>
      </c>
      <c r="AH58" s="38">
        <f t="shared" si="27"/>
        <v>22.943741724115416</v>
      </c>
      <c r="AI58" s="38">
        <f t="shared" si="28"/>
        <v>18.766979548660085</v>
      </c>
      <c r="AJ58" s="28">
        <v>1418000</v>
      </c>
    </row>
    <row r="59" spans="2:36" ht="13.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 t="s">
        <v>1</v>
      </c>
    </row>
    <row r="60" spans="2:36" ht="13.5">
      <c r="B60" s="29" t="s">
        <v>98</v>
      </c>
      <c r="F60" s="25" t="s">
        <v>99</v>
      </c>
      <c r="G60" s="26">
        <v>79764526.56</v>
      </c>
      <c r="H60" s="26">
        <v>124750000</v>
      </c>
      <c r="I60" s="26">
        <v>0</v>
      </c>
      <c r="J60" s="26">
        <v>0</v>
      </c>
      <c r="K60" s="26">
        <v>1099925.35</v>
      </c>
      <c r="L60" s="26">
        <v>149963.48</v>
      </c>
      <c r="M60" s="26">
        <f t="shared" si="16"/>
        <v>1099925.35</v>
      </c>
      <c r="N60" s="26">
        <f t="shared" si="17"/>
        <v>149963.48</v>
      </c>
      <c r="O60" s="26">
        <v>1548953.71</v>
      </c>
      <c r="P60" s="26">
        <v>765575.31</v>
      </c>
      <c r="Q60" s="26">
        <f t="shared" si="18"/>
        <v>449028.35999999987</v>
      </c>
      <c r="R60" s="26">
        <f t="shared" si="19"/>
        <v>615611.8300000001</v>
      </c>
      <c r="S60" s="26">
        <v>2924994.17</v>
      </c>
      <c r="T60" s="26">
        <v>4454325.95</v>
      </c>
      <c r="U60" s="26">
        <f t="shared" si="20"/>
        <v>1376040.46</v>
      </c>
      <c r="V60" s="26">
        <f t="shared" si="21"/>
        <v>3688750.64</v>
      </c>
      <c r="W60" s="26">
        <v>4050010.44</v>
      </c>
      <c r="X60" s="26">
        <v>5392510.15</v>
      </c>
      <c r="Y60" s="26">
        <f t="shared" si="22"/>
        <v>1125016.27</v>
      </c>
      <c r="Z60" s="26">
        <f t="shared" si="23"/>
        <v>938184.2000000002</v>
      </c>
      <c r="AA60" s="26">
        <v>4540107.64</v>
      </c>
      <c r="AB60" s="26">
        <v>6530486.22</v>
      </c>
      <c r="AC60" s="26">
        <f t="shared" si="24"/>
        <v>490097.1999999997</v>
      </c>
      <c r="AD60" s="26">
        <f t="shared" si="25"/>
        <v>1137976.0699999994</v>
      </c>
      <c r="AE60" s="26">
        <v>4540107.64</v>
      </c>
      <c r="AF60" s="26">
        <v>6530486.22</v>
      </c>
      <c r="AG60" s="1">
        <f t="shared" si="26"/>
        <v>43.83989847430138</v>
      </c>
      <c r="AH60" s="2">
        <f t="shared" si="27"/>
        <v>5.691888156052511</v>
      </c>
      <c r="AI60" s="2">
        <f t="shared" si="28"/>
        <v>5.234858693386774</v>
      </c>
      <c r="AJ60" s="26">
        <f>SUM(AJ61:AJ69)</f>
        <v>100974622</v>
      </c>
    </row>
    <row r="61" spans="2:36" ht="13.5">
      <c r="B61" s="29" t="s">
        <v>100</v>
      </c>
      <c r="F61" s="27" t="s">
        <v>101</v>
      </c>
      <c r="G61" s="32">
        <v>47552434.08</v>
      </c>
      <c r="H61" s="32">
        <v>43947000</v>
      </c>
      <c r="I61" s="32">
        <v>0</v>
      </c>
      <c r="J61" s="32">
        <v>0</v>
      </c>
      <c r="K61" s="32">
        <v>0</v>
      </c>
      <c r="L61" s="32">
        <v>20770.86</v>
      </c>
      <c r="M61" s="36">
        <f t="shared" si="16"/>
        <v>0</v>
      </c>
      <c r="N61" s="36">
        <f t="shared" si="17"/>
        <v>20770.86</v>
      </c>
      <c r="O61" s="32">
        <v>79023.1</v>
      </c>
      <c r="P61" s="32">
        <v>144981.96</v>
      </c>
      <c r="Q61" s="36">
        <f t="shared" si="18"/>
        <v>79023.1</v>
      </c>
      <c r="R61" s="36">
        <f t="shared" si="19"/>
        <v>124211.09999999999</v>
      </c>
      <c r="S61" s="32">
        <v>342306.36</v>
      </c>
      <c r="T61" s="32">
        <v>1404202.06</v>
      </c>
      <c r="U61" s="36">
        <f t="shared" si="20"/>
        <v>263283.26</v>
      </c>
      <c r="V61" s="36">
        <f t="shared" si="21"/>
        <v>1259220.1</v>
      </c>
      <c r="W61" s="32">
        <v>486976.44</v>
      </c>
      <c r="X61" s="32">
        <v>1705190.74</v>
      </c>
      <c r="Y61" s="36">
        <f t="shared" si="22"/>
        <v>144670.08000000002</v>
      </c>
      <c r="Z61" s="36">
        <f t="shared" si="23"/>
        <v>300988.67999999993</v>
      </c>
      <c r="AA61" s="32">
        <v>732658.24</v>
      </c>
      <c r="AB61" s="32">
        <v>2302316.25</v>
      </c>
      <c r="AC61" s="36">
        <f t="shared" si="24"/>
        <v>245681.8</v>
      </c>
      <c r="AD61" s="36">
        <f t="shared" si="25"/>
        <v>597125.51</v>
      </c>
      <c r="AE61" s="32">
        <v>732658.24</v>
      </c>
      <c r="AF61" s="32">
        <v>2302316.25</v>
      </c>
      <c r="AG61" s="37">
        <f t="shared" si="26"/>
        <v>214.24150092135727</v>
      </c>
      <c r="AH61" s="38">
        <f t="shared" si="27"/>
        <v>1.5407376176946272</v>
      </c>
      <c r="AI61" s="38">
        <f t="shared" si="28"/>
        <v>5.238847361594648</v>
      </c>
      <c r="AJ61" s="32">
        <v>43040622</v>
      </c>
    </row>
    <row r="62" spans="2:36" ht="13.5">
      <c r="B62" s="29" t="s">
        <v>102</v>
      </c>
      <c r="F62" s="27" t="s">
        <v>103</v>
      </c>
      <c r="G62" s="32">
        <v>433012.68</v>
      </c>
      <c r="H62" s="32">
        <v>555000</v>
      </c>
      <c r="I62" s="32">
        <v>0</v>
      </c>
      <c r="J62" s="32">
        <v>0</v>
      </c>
      <c r="K62" s="32">
        <v>0</v>
      </c>
      <c r="L62" s="32">
        <v>132.06</v>
      </c>
      <c r="M62" s="36">
        <f t="shared" si="16"/>
        <v>0</v>
      </c>
      <c r="N62" s="36">
        <f t="shared" si="17"/>
        <v>132.06</v>
      </c>
      <c r="O62" s="32">
        <v>0</v>
      </c>
      <c r="P62" s="32">
        <v>35280.5</v>
      </c>
      <c r="Q62" s="36">
        <f t="shared" si="18"/>
        <v>0</v>
      </c>
      <c r="R62" s="36">
        <f t="shared" si="19"/>
        <v>35148.44</v>
      </c>
      <c r="S62" s="32">
        <v>7080</v>
      </c>
      <c r="T62" s="32">
        <v>35280.5</v>
      </c>
      <c r="U62" s="36">
        <f t="shared" si="20"/>
        <v>7080</v>
      </c>
      <c r="V62" s="36">
        <f t="shared" si="21"/>
        <v>0</v>
      </c>
      <c r="W62" s="32">
        <v>123655.5</v>
      </c>
      <c r="X62" s="32">
        <v>35280.5</v>
      </c>
      <c r="Y62" s="36">
        <f t="shared" si="22"/>
        <v>116575.5</v>
      </c>
      <c r="Z62" s="36">
        <f t="shared" si="23"/>
        <v>0</v>
      </c>
      <c r="AA62" s="32">
        <v>123697.98</v>
      </c>
      <c r="AB62" s="32">
        <v>35280.5</v>
      </c>
      <c r="AC62" s="36">
        <f t="shared" si="24"/>
        <v>42.479999999995925</v>
      </c>
      <c r="AD62" s="36">
        <f t="shared" si="25"/>
        <v>0</v>
      </c>
      <c r="AE62" s="32">
        <v>123697.98</v>
      </c>
      <c r="AF62" s="32">
        <v>35280.5</v>
      </c>
      <c r="AG62" s="37">
        <f t="shared" si="26"/>
        <v>-71.47851565563155</v>
      </c>
      <c r="AH62" s="38">
        <f t="shared" si="27"/>
        <v>28.56682626476435</v>
      </c>
      <c r="AI62" s="38">
        <f t="shared" si="28"/>
        <v>6.356846846846848</v>
      </c>
      <c r="AJ62" s="32">
        <v>555000</v>
      </c>
    </row>
    <row r="63" spans="2:36" ht="13.5">
      <c r="B63" s="29" t="s">
        <v>104</v>
      </c>
      <c r="F63" s="27" t="s">
        <v>105</v>
      </c>
      <c r="G63" s="32">
        <v>7060103.77</v>
      </c>
      <c r="H63" s="32">
        <v>15550000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74475.37</v>
      </c>
      <c r="Q63" s="36">
        <f t="shared" si="18"/>
        <v>0</v>
      </c>
      <c r="R63" s="36">
        <f t="shared" si="19"/>
        <v>74475.37</v>
      </c>
      <c r="S63" s="32">
        <v>8676.12</v>
      </c>
      <c r="T63" s="32">
        <v>156425.38</v>
      </c>
      <c r="U63" s="36">
        <f t="shared" si="20"/>
        <v>8676.12</v>
      </c>
      <c r="V63" s="36">
        <f t="shared" si="21"/>
        <v>81950.01000000001</v>
      </c>
      <c r="W63" s="32">
        <v>64727.49</v>
      </c>
      <c r="X63" s="32">
        <v>171949.84</v>
      </c>
      <c r="Y63" s="36">
        <f t="shared" si="22"/>
        <v>56051.369999999995</v>
      </c>
      <c r="Z63" s="36">
        <f t="shared" si="23"/>
        <v>15524.459999999992</v>
      </c>
      <c r="AA63" s="32">
        <v>138384.27</v>
      </c>
      <c r="AB63" s="32">
        <v>183787.6</v>
      </c>
      <c r="AC63" s="36">
        <f t="shared" si="24"/>
        <v>73656.78</v>
      </c>
      <c r="AD63" s="36">
        <f t="shared" si="25"/>
        <v>11837.76000000001</v>
      </c>
      <c r="AE63" s="32">
        <v>138384.27</v>
      </c>
      <c r="AF63" s="32">
        <v>183787.6</v>
      </c>
      <c r="AG63" s="37">
        <f t="shared" si="26"/>
        <v>32.80960328800377</v>
      </c>
      <c r="AH63" s="38">
        <f t="shared" si="27"/>
        <v>1.9600883288433593</v>
      </c>
      <c r="AI63" s="38">
        <f t="shared" si="28"/>
        <v>1.1819138263665594</v>
      </c>
      <c r="AJ63" s="32">
        <v>9450000</v>
      </c>
    </row>
    <row r="64" spans="2:36" ht="13.5">
      <c r="B64" s="29" t="s">
        <v>106</v>
      </c>
      <c r="F64" s="27" t="s">
        <v>107</v>
      </c>
      <c r="G64" s="32">
        <v>1624411</v>
      </c>
      <c r="H64" s="32">
        <v>5000000</v>
      </c>
      <c r="I64" s="32">
        <v>0</v>
      </c>
      <c r="J64" s="32">
        <v>0</v>
      </c>
      <c r="K64" s="32">
        <v>0</v>
      </c>
      <c r="L64" s="32">
        <v>12664</v>
      </c>
      <c r="M64" s="36">
        <f t="shared" si="16"/>
        <v>0</v>
      </c>
      <c r="N64" s="36">
        <f t="shared" si="17"/>
        <v>12664</v>
      </c>
      <c r="O64" s="32">
        <v>0</v>
      </c>
      <c r="P64" s="32">
        <v>12664</v>
      </c>
      <c r="Q64" s="36">
        <f t="shared" si="18"/>
        <v>0</v>
      </c>
      <c r="R64" s="36">
        <f t="shared" si="19"/>
        <v>0</v>
      </c>
      <c r="S64" s="32">
        <v>0</v>
      </c>
      <c r="T64" s="32">
        <v>12664</v>
      </c>
      <c r="U64" s="36">
        <f t="shared" si="20"/>
        <v>0</v>
      </c>
      <c r="V64" s="36">
        <f t="shared" si="21"/>
        <v>0</v>
      </c>
      <c r="W64" s="32">
        <v>0</v>
      </c>
      <c r="X64" s="32">
        <v>12664</v>
      </c>
      <c r="Y64" s="36">
        <f t="shared" si="22"/>
        <v>0</v>
      </c>
      <c r="Z64" s="36">
        <f t="shared" si="23"/>
        <v>0</v>
      </c>
      <c r="AA64" s="32">
        <v>0</v>
      </c>
      <c r="AB64" s="32">
        <v>12664</v>
      </c>
      <c r="AC64" s="36">
        <f t="shared" si="24"/>
        <v>0</v>
      </c>
      <c r="AD64" s="36">
        <f t="shared" si="25"/>
        <v>0</v>
      </c>
      <c r="AE64" s="32">
        <v>0</v>
      </c>
      <c r="AF64" s="32">
        <v>12664</v>
      </c>
      <c r="AG64" s="37">
        <f t="shared" si="26"/>
        <v>0</v>
      </c>
      <c r="AH64" s="38">
        <f t="shared" si="27"/>
        <v>0</v>
      </c>
      <c r="AI64" s="38">
        <f t="shared" si="28"/>
        <v>0.25328</v>
      </c>
      <c r="AJ64" s="32">
        <v>15000</v>
      </c>
    </row>
    <row r="65" spans="2:36" ht="13.5">
      <c r="B65" s="29" t="s">
        <v>108</v>
      </c>
      <c r="F65" s="27" t="s">
        <v>109</v>
      </c>
      <c r="G65" s="32">
        <v>10585777.84</v>
      </c>
      <c r="H65" s="32">
        <v>33434000</v>
      </c>
      <c r="I65" s="32">
        <v>0</v>
      </c>
      <c r="J65" s="32">
        <v>0</v>
      </c>
      <c r="K65" s="32">
        <v>1096663.66</v>
      </c>
      <c r="L65" s="32">
        <v>0</v>
      </c>
      <c r="M65" s="36">
        <f t="shared" si="16"/>
        <v>1096663.66</v>
      </c>
      <c r="N65" s="36">
        <f t="shared" si="17"/>
        <v>0</v>
      </c>
      <c r="O65" s="32">
        <v>1405698.94</v>
      </c>
      <c r="P65" s="32">
        <v>0</v>
      </c>
      <c r="Q65" s="36">
        <f t="shared" si="18"/>
        <v>309035.28</v>
      </c>
      <c r="R65" s="36">
        <f t="shared" si="19"/>
        <v>0</v>
      </c>
      <c r="S65" s="32">
        <v>1405698.94</v>
      </c>
      <c r="T65" s="32">
        <v>255145</v>
      </c>
      <c r="U65" s="36">
        <f t="shared" si="20"/>
        <v>0</v>
      </c>
      <c r="V65" s="36">
        <f t="shared" si="21"/>
        <v>255145</v>
      </c>
      <c r="W65" s="32">
        <v>1405698.94</v>
      </c>
      <c r="X65" s="32">
        <v>255145</v>
      </c>
      <c r="Y65" s="36">
        <f t="shared" si="22"/>
        <v>0</v>
      </c>
      <c r="Z65" s="36">
        <f t="shared" si="23"/>
        <v>0</v>
      </c>
      <c r="AA65" s="32">
        <v>1418557.94</v>
      </c>
      <c r="AB65" s="32">
        <v>255145</v>
      </c>
      <c r="AC65" s="36">
        <f t="shared" si="24"/>
        <v>12859</v>
      </c>
      <c r="AD65" s="36">
        <f t="shared" si="25"/>
        <v>0</v>
      </c>
      <c r="AE65" s="32">
        <v>1418557.94</v>
      </c>
      <c r="AF65" s="32">
        <v>255145</v>
      </c>
      <c r="AG65" s="37">
        <f t="shared" si="26"/>
        <v>-82.01377661035121</v>
      </c>
      <c r="AH65" s="38">
        <f t="shared" si="27"/>
        <v>13.400601839949438</v>
      </c>
      <c r="AI65" s="38">
        <f t="shared" si="28"/>
        <v>0.7631303463540109</v>
      </c>
      <c r="AJ65" s="32">
        <v>23400000</v>
      </c>
    </row>
    <row r="66" spans="2:36" ht="13.5">
      <c r="B66" s="29" t="s">
        <v>110</v>
      </c>
      <c r="F66" s="27" t="s">
        <v>111</v>
      </c>
      <c r="G66" s="32">
        <v>7288061.01</v>
      </c>
      <c r="H66" s="32">
        <v>11000000</v>
      </c>
      <c r="I66" s="32">
        <v>0</v>
      </c>
      <c r="J66" s="32">
        <v>0</v>
      </c>
      <c r="K66" s="32">
        <v>293.69</v>
      </c>
      <c r="L66" s="32">
        <v>0</v>
      </c>
      <c r="M66" s="36">
        <f t="shared" si="16"/>
        <v>293.69</v>
      </c>
      <c r="N66" s="36">
        <f t="shared" si="17"/>
        <v>0</v>
      </c>
      <c r="O66" s="32">
        <v>0</v>
      </c>
      <c r="P66" s="32">
        <v>238475.34</v>
      </c>
      <c r="Q66" s="36">
        <f t="shared" si="18"/>
        <v>-293.69</v>
      </c>
      <c r="R66" s="36">
        <f t="shared" si="19"/>
        <v>238475.34</v>
      </c>
      <c r="S66" s="32">
        <v>60328.75</v>
      </c>
      <c r="T66" s="32">
        <v>1710361.69</v>
      </c>
      <c r="U66" s="36">
        <f t="shared" si="20"/>
        <v>60328.75</v>
      </c>
      <c r="V66" s="36">
        <f t="shared" si="21"/>
        <v>1471886.3499999999</v>
      </c>
      <c r="W66" s="32">
        <v>592748.36</v>
      </c>
      <c r="X66" s="32">
        <v>2126194.51</v>
      </c>
      <c r="Y66" s="36">
        <f t="shared" si="22"/>
        <v>532419.61</v>
      </c>
      <c r="Z66" s="36">
        <f t="shared" si="23"/>
        <v>415832.81999999983</v>
      </c>
      <c r="AA66" s="32">
        <v>718746.61</v>
      </c>
      <c r="AB66" s="32">
        <v>2504440.33</v>
      </c>
      <c r="AC66" s="36">
        <f t="shared" si="24"/>
        <v>125998.25</v>
      </c>
      <c r="AD66" s="36">
        <f t="shared" si="25"/>
        <v>378245.8200000003</v>
      </c>
      <c r="AE66" s="32">
        <v>718746.61</v>
      </c>
      <c r="AF66" s="32">
        <v>2504440.33</v>
      </c>
      <c r="AG66" s="37">
        <f t="shared" si="26"/>
        <v>248.44551545084857</v>
      </c>
      <c r="AH66" s="38">
        <f t="shared" si="27"/>
        <v>9.86197301331318</v>
      </c>
      <c r="AI66" s="38">
        <f t="shared" si="28"/>
        <v>22.767639363636363</v>
      </c>
      <c r="AJ66" s="32">
        <v>11200000</v>
      </c>
    </row>
    <row r="67" spans="2:36" ht="13.5">
      <c r="B67" s="29" t="s">
        <v>112</v>
      </c>
      <c r="F67" s="27" t="s">
        <v>113</v>
      </c>
      <c r="G67" s="32">
        <v>4350902.89</v>
      </c>
      <c r="H67" s="32">
        <v>11100000</v>
      </c>
      <c r="I67" s="32">
        <v>0</v>
      </c>
      <c r="J67" s="32">
        <v>0</v>
      </c>
      <c r="K67" s="32">
        <v>2968</v>
      </c>
      <c r="L67" s="32">
        <v>67782.6</v>
      </c>
      <c r="M67" s="36">
        <f t="shared" si="16"/>
        <v>2968</v>
      </c>
      <c r="N67" s="36">
        <f t="shared" si="17"/>
        <v>67782.6</v>
      </c>
      <c r="O67" s="32">
        <v>64231.67</v>
      </c>
      <c r="P67" s="32">
        <v>201768.62</v>
      </c>
      <c r="Q67" s="36">
        <f t="shared" si="18"/>
        <v>61263.67</v>
      </c>
      <c r="R67" s="36">
        <f t="shared" si="19"/>
        <v>133986.02</v>
      </c>
      <c r="S67" s="32">
        <v>270986.88</v>
      </c>
      <c r="T67" s="32">
        <v>323450.93</v>
      </c>
      <c r="U67" s="36">
        <f t="shared" si="20"/>
        <v>206755.21000000002</v>
      </c>
      <c r="V67" s="36">
        <f t="shared" si="21"/>
        <v>121682.31</v>
      </c>
      <c r="W67" s="32">
        <v>546286.59</v>
      </c>
      <c r="X67" s="32">
        <v>505845.86</v>
      </c>
      <c r="Y67" s="36">
        <f t="shared" si="22"/>
        <v>275299.70999999996</v>
      </c>
      <c r="Z67" s="36">
        <f t="shared" si="23"/>
        <v>182394.93</v>
      </c>
      <c r="AA67" s="32">
        <v>578145.48</v>
      </c>
      <c r="AB67" s="32">
        <v>656612.84</v>
      </c>
      <c r="AC67" s="36">
        <f t="shared" si="24"/>
        <v>31858.890000000014</v>
      </c>
      <c r="AD67" s="36">
        <f t="shared" si="25"/>
        <v>150766.97999999998</v>
      </c>
      <c r="AE67" s="32">
        <v>578145.48</v>
      </c>
      <c r="AF67" s="32">
        <v>656612.84</v>
      </c>
      <c r="AG67" s="37">
        <f t="shared" si="26"/>
        <v>13.572251745356548</v>
      </c>
      <c r="AH67" s="38">
        <f t="shared" si="27"/>
        <v>13.287942632063665</v>
      </c>
      <c r="AI67" s="38">
        <f t="shared" si="28"/>
        <v>5.91543099099099</v>
      </c>
      <c r="AJ67" s="32">
        <v>9150000</v>
      </c>
    </row>
    <row r="68" spans="2:36" ht="13.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 t="s">
        <v>1</v>
      </c>
    </row>
    <row r="69" spans="2:36" ht="13.5">
      <c r="B69" s="29" t="s">
        <v>116</v>
      </c>
      <c r="F69" s="27" t="s">
        <v>117</v>
      </c>
      <c r="G69" s="32">
        <v>869823.29</v>
      </c>
      <c r="H69" s="32">
        <v>4164000</v>
      </c>
      <c r="I69" s="32">
        <v>0</v>
      </c>
      <c r="J69" s="32">
        <v>0</v>
      </c>
      <c r="K69" s="32">
        <v>0</v>
      </c>
      <c r="L69" s="32">
        <v>48613.96</v>
      </c>
      <c r="M69" s="36">
        <f t="shared" si="16"/>
        <v>0</v>
      </c>
      <c r="N69" s="36">
        <f t="shared" si="17"/>
        <v>48613.96</v>
      </c>
      <c r="O69" s="32">
        <v>0</v>
      </c>
      <c r="P69" s="32">
        <v>57929.52</v>
      </c>
      <c r="Q69" s="36">
        <f t="shared" si="18"/>
        <v>0</v>
      </c>
      <c r="R69" s="36">
        <f t="shared" si="19"/>
        <v>9315.559999999998</v>
      </c>
      <c r="S69" s="32">
        <v>829917.12</v>
      </c>
      <c r="T69" s="32">
        <v>556796.39</v>
      </c>
      <c r="U69" s="36">
        <f t="shared" si="20"/>
        <v>829917.12</v>
      </c>
      <c r="V69" s="36">
        <f t="shared" si="21"/>
        <v>498866.87</v>
      </c>
      <c r="W69" s="32">
        <v>829917.12</v>
      </c>
      <c r="X69" s="32">
        <v>580239.7</v>
      </c>
      <c r="Y69" s="36">
        <f t="shared" si="22"/>
        <v>0</v>
      </c>
      <c r="Z69" s="36">
        <f t="shared" si="23"/>
        <v>23443.30999999994</v>
      </c>
      <c r="AA69" s="32">
        <v>829917.12</v>
      </c>
      <c r="AB69" s="32">
        <v>580239.7</v>
      </c>
      <c r="AC69" s="36">
        <f t="shared" si="24"/>
        <v>0</v>
      </c>
      <c r="AD69" s="36">
        <f t="shared" si="25"/>
        <v>0</v>
      </c>
      <c r="AE69" s="32">
        <v>829917.12</v>
      </c>
      <c r="AF69" s="32">
        <v>580239.7</v>
      </c>
      <c r="AG69" s="37">
        <f t="shared" si="26"/>
        <v>-30.084620979984127</v>
      </c>
      <c r="AH69" s="38">
        <f t="shared" si="27"/>
        <v>95.41215204757279</v>
      </c>
      <c r="AI69" s="38">
        <f t="shared" si="28"/>
        <v>13.934670989433236</v>
      </c>
      <c r="AJ69" s="32">
        <v>4164000</v>
      </c>
    </row>
    <row r="70" spans="2:36" ht="13.5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 t="s">
        <v>1</v>
      </c>
    </row>
    <row r="71" spans="2:36" ht="13.5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0</v>
      </c>
      <c r="T71" s="32">
        <v>0</v>
      </c>
      <c r="U71" s="36">
        <f t="shared" si="20"/>
        <v>0</v>
      </c>
      <c r="V71" s="36">
        <f t="shared" si="21"/>
        <v>0</v>
      </c>
      <c r="W71" s="32">
        <v>0</v>
      </c>
      <c r="X71" s="32">
        <v>0</v>
      </c>
      <c r="Y71" s="36">
        <f t="shared" si="22"/>
        <v>0</v>
      </c>
      <c r="Z71" s="36">
        <f t="shared" si="23"/>
        <v>0</v>
      </c>
      <c r="AA71" s="32">
        <v>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0</v>
      </c>
      <c r="AF71" s="32">
        <v>0</v>
      </c>
      <c r="AG71" s="37">
        <f t="shared" si="26"/>
        <v>0</v>
      </c>
      <c r="AH71" s="38">
        <f t="shared" si="27"/>
        <v>0</v>
      </c>
      <c r="AI71" s="38">
        <f t="shared" si="28"/>
        <v>0</v>
      </c>
      <c r="AJ71" s="32" t="s">
        <v>1</v>
      </c>
    </row>
    <row r="72" spans="2:36" ht="13.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 t="s">
        <v>1</v>
      </c>
    </row>
    <row r="73" spans="2:36" ht="13.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 t="s">
        <v>1</v>
      </c>
    </row>
    <row r="74" spans="2:36" ht="13.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 t="s">
        <v>1</v>
      </c>
    </row>
    <row r="75" spans="2:36" ht="13.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 t="s">
        <v>1</v>
      </c>
    </row>
    <row r="76" spans="2:36" ht="13.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 t="s">
        <v>1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sheetProtection/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Nazire Hülya Sezgin</dc:creator>
  <cp:keywords/>
  <dc:description/>
  <cp:lastModifiedBy>Nureddin Aydın</cp:lastModifiedBy>
  <cp:lastPrinted>2014-07-22T12:03:13Z</cp:lastPrinted>
  <dcterms:created xsi:type="dcterms:W3CDTF">2014-07-22T09:04:50Z</dcterms:created>
  <dcterms:modified xsi:type="dcterms:W3CDTF">2019-10-23T13:22:55Z</dcterms:modified>
  <cp:category/>
  <cp:version/>
  <cp:contentType/>
  <cp:contentStatus/>
</cp:coreProperties>
</file>